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emaily\"/>
    </mc:Choice>
  </mc:AlternateContent>
  <bookViews>
    <workbookView xWindow="0" yWindow="0" windowWidth="0" windowHeight="0"/>
  </bookViews>
  <sheets>
    <sheet name="Rekapitulace stavby" sheetId="1" r:id="rId1"/>
    <sheet name="01 - SO 01 - Čistírna odp..." sheetId="2" r:id="rId2"/>
    <sheet name="02 - SO 02 - Zpevněné plo..." sheetId="3" r:id="rId3"/>
    <sheet name="03 - SO 03 - Přístřešek" sheetId="4" r:id="rId4"/>
    <sheet name="04 - SO 04 - Přípojky tec..." sheetId="5" r:id="rId5"/>
    <sheet name="05 - Vedlejší náklady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SO 01 - Čistírna odp...'!$C$124:$K$317</definedName>
    <definedName name="_xlnm.Print_Area" localSheetId="1">'01 - SO 01 - Čistírna odp...'!$C$4:$J$76,'01 - SO 01 - Čistírna odp...'!$C$82:$J$106,'01 - SO 01 - Čistírna odp...'!$C$112:$J$317</definedName>
    <definedName name="_xlnm.Print_Titles" localSheetId="1">'01 - SO 01 - Čistírna odp...'!$124:$124</definedName>
    <definedName name="_xlnm._FilterDatabase" localSheetId="2" hidden="1">'02 - SO 02 - Zpevněné plo...'!$C$123:$K$232</definedName>
    <definedName name="_xlnm.Print_Area" localSheetId="2">'02 - SO 02 - Zpevněné plo...'!$C$4:$J$76,'02 - SO 02 - Zpevněné plo...'!$C$82:$J$105,'02 - SO 02 - Zpevněné plo...'!$C$111:$J$232</definedName>
    <definedName name="_xlnm.Print_Titles" localSheetId="2">'02 - SO 02 - Zpevněné plo...'!$123:$123</definedName>
    <definedName name="_xlnm._FilterDatabase" localSheetId="3" hidden="1">'03 - SO 03 - Přístřešek'!$C$128:$K$355</definedName>
    <definedName name="_xlnm.Print_Area" localSheetId="3">'03 - SO 03 - Přístřešek'!$C$4:$J$76,'03 - SO 03 - Přístřešek'!$C$82:$J$110,'03 - SO 03 - Přístřešek'!$C$116:$J$355</definedName>
    <definedName name="_xlnm.Print_Titles" localSheetId="3">'03 - SO 03 - Přístřešek'!$128:$128</definedName>
    <definedName name="_xlnm._FilterDatabase" localSheetId="4" hidden="1">'04 - SO 04 - Přípojky tec...'!$C$124:$K$239</definedName>
    <definedName name="_xlnm.Print_Area" localSheetId="4">'04 - SO 04 - Přípojky tec...'!$C$4:$J$76,'04 - SO 04 - Přípojky tec...'!$C$82:$J$106,'04 - SO 04 - Přípojky tec...'!$C$112:$J$239</definedName>
    <definedName name="_xlnm.Print_Titles" localSheetId="4">'04 - SO 04 - Přípojky tec...'!$124:$124</definedName>
    <definedName name="_xlnm._FilterDatabase" localSheetId="5" hidden="1">'05 - Vedlejší náklady'!$C$116:$K$125</definedName>
    <definedName name="_xlnm.Print_Area" localSheetId="5">'05 - Vedlejší náklady'!$C$4:$J$76,'05 - Vedlejší náklady'!$C$82:$J$98,'05 - Vedlejší náklady'!$C$104:$J$125</definedName>
    <definedName name="_xlnm.Print_Titles" localSheetId="5">'05 - Vedlejší náklady'!$116:$116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107"/>
  <c i="5" r="J37"/>
  <c r="J36"/>
  <c i="1" r="AY98"/>
  <c i="5" r="J35"/>
  <c i="1" r="AX98"/>
  <c i="5"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4"/>
  <c r="BH164"/>
  <c r="BG164"/>
  <c r="BF164"/>
  <c r="T164"/>
  <c r="R164"/>
  <c r="P164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4" r="J37"/>
  <c r="J36"/>
  <c i="1" r="AY97"/>
  <c i="4" r="J35"/>
  <c i="1" r="AX97"/>
  <c i="4" r="BI355"/>
  <c r="BH355"/>
  <c r="BG355"/>
  <c r="BF355"/>
  <c r="T355"/>
  <c r="T354"/>
  <c r="T353"/>
  <c r="R355"/>
  <c r="R354"/>
  <c r="R353"/>
  <c r="P355"/>
  <c r="P354"/>
  <c r="P353"/>
  <c r="BI351"/>
  <c r="BH351"/>
  <c r="BG351"/>
  <c r="BF351"/>
  <c r="T351"/>
  <c r="T340"/>
  <c r="R351"/>
  <c r="R340"/>
  <c r="P351"/>
  <c r="P340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1"/>
  <c r="BH281"/>
  <c r="BG281"/>
  <c r="BF281"/>
  <c r="T281"/>
  <c r="R281"/>
  <c r="P281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T217"/>
  <c r="R218"/>
  <c r="R217"/>
  <c r="P218"/>
  <c r="P217"/>
  <c r="BI215"/>
  <c r="BH215"/>
  <c r="BG215"/>
  <c r="BF215"/>
  <c r="T215"/>
  <c r="T214"/>
  <c r="R215"/>
  <c r="R214"/>
  <c r="P215"/>
  <c r="P214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5"/>
  <c r="BH175"/>
  <c r="BG175"/>
  <c r="BF175"/>
  <c r="T175"/>
  <c r="R175"/>
  <c r="P175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46"/>
  <c r="BH146"/>
  <c r="BG146"/>
  <c r="BF146"/>
  <c r="T146"/>
  <c r="R146"/>
  <c r="P146"/>
  <c r="BI143"/>
  <c r="BH143"/>
  <c r="BG143"/>
  <c r="BF143"/>
  <c r="T143"/>
  <c r="R143"/>
  <c r="P14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119"/>
  <c i="3" r="J37"/>
  <c r="J36"/>
  <c i="1" r="AY96"/>
  <c i="3" r="J35"/>
  <c i="1" r="AX96"/>
  <c i="3"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2" r="J37"/>
  <c r="J36"/>
  <c i="1" r="AY95"/>
  <c i="2" r="J35"/>
  <c i="1" r="AX95"/>
  <c i="2" r="BI317"/>
  <c r="BH317"/>
  <c r="BG317"/>
  <c r="BF317"/>
  <c r="T317"/>
  <c r="T316"/>
  <c r="R317"/>
  <c r="R316"/>
  <c r="P317"/>
  <c r="P316"/>
  <c r="BI313"/>
  <c r="BH313"/>
  <c r="BG313"/>
  <c r="BF313"/>
  <c r="T313"/>
  <c r="R313"/>
  <c r="P313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4"/>
  <c r="BH284"/>
  <c r="BG284"/>
  <c r="BF284"/>
  <c r="T284"/>
  <c r="R284"/>
  <c r="P284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2"/>
  <c r="BH272"/>
  <c r="BG272"/>
  <c r="BF272"/>
  <c r="T272"/>
  <c r="R272"/>
  <c r="P272"/>
  <c r="BI266"/>
  <c r="BH266"/>
  <c r="BG266"/>
  <c r="BF266"/>
  <c r="T266"/>
  <c r="R266"/>
  <c r="P266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T235"/>
  <c r="R236"/>
  <c r="R235"/>
  <c r="P236"/>
  <c r="P235"/>
  <c r="BI233"/>
  <c r="BH233"/>
  <c r="BG233"/>
  <c r="BF233"/>
  <c r="T233"/>
  <c r="T232"/>
  <c r="R233"/>
  <c r="R232"/>
  <c r="P233"/>
  <c r="P232"/>
  <c r="BI229"/>
  <c r="BH229"/>
  <c r="BG229"/>
  <c r="BF229"/>
  <c r="T229"/>
  <c r="R229"/>
  <c r="P229"/>
  <c r="BI223"/>
  <c r="BH223"/>
  <c r="BG223"/>
  <c r="BF223"/>
  <c r="T223"/>
  <c r="R223"/>
  <c r="P223"/>
  <c r="BI215"/>
  <c r="BH215"/>
  <c r="BG215"/>
  <c r="BF215"/>
  <c r="T215"/>
  <c r="R215"/>
  <c r="P215"/>
  <c r="BI214"/>
  <c r="BH214"/>
  <c r="BG214"/>
  <c r="BF214"/>
  <c r="T214"/>
  <c r="R214"/>
  <c r="P214"/>
  <c r="BI206"/>
  <c r="BH206"/>
  <c r="BG206"/>
  <c r="BF206"/>
  <c r="T206"/>
  <c r="R206"/>
  <c r="P206"/>
  <c r="BI197"/>
  <c r="BH197"/>
  <c r="BG197"/>
  <c r="BF197"/>
  <c r="T197"/>
  <c r="R197"/>
  <c r="P197"/>
  <c r="BI194"/>
  <c r="BH194"/>
  <c r="BG194"/>
  <c r="BF194"/>
  <c r="T194"/>
  <c r="R194"/>
  <c r="P194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77"/>
  <c r="BH177"/>
  <c r="BG177"/>
  <c r="BF177"/>
  <c r="T177"/>
  <c r="R177"/>
  <c r="P177"/>
  <c r="BI170"/>
  <c r="BH170"/>
  <c r="BG170"/>
  <c r="BF170"/>
  <c r="T170"/>
  <c r="R170"/>
  <c r="P170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85"/>
  <c i="1" r="L90"/>
  <c r="AM90"/>
  <c r="AM89"/>
  <c r="L89"/>
  <c r="AM87"/>
  <c r="L87"/>
  <c r="L85"/>
  <c r="L84"/>
  <c i="2" r="BK294"/>
  <c r="J128"/>
  <c r="BK298"/>
  <c r="BK283"/>
  <c r="BK233"/>
  <c r="J141"/>
  <c r="J298"/>
  <c r="BK288"/>
  <c r="BK206"/>
  <c r="BK141"/>
  <c r="J294"/>
  <c r="BK243"/>
  <c r="J272"/>
  <c r="BK301"/>
  <c r="J266"/>
  <c r="J236"/>
  <c r="BK177"/>
  <c r="BK249"/>
  <c r="J233"/>
  <c r="BK184"/>
  <c r="BK135"/>
  <c i="3" r="BK217"/>
  <c r="J197"/>
  <c r="J218"/>
  <c r="J184"/>
  <c r="BK200"/>
  <c r="J175"/>
  <c i="4" r="J308"/>
  <c r="J202"/>
  <c r="BK317"/>
  <c r="J255"/>
  <c r="J355"/>
  <c r="BK327"/>
  <c r="BK165"/>
  <c r="J311"/>
  <c r="J251"/>
  <c i="5" r="BK181"/>
  <c r="BK195"/>
  <c r="BK219"/>
  <c r="J174"/>
  <c r="BK222"/>
  <c r="BK153"/>
  <c r="BK212"/>
  <c r="BK184"/>
  <c r="BK139"/>
  <c r="BK211"/>
  <c r="J215"/>
  <c r="J171"/>
  <c i="6" r="BK121"/>
  <c r="J123"/>
  <c i="2" r="J313"/>
  <c r="BK302"/>
  <c r="J194"/>
  <c i="1" r="AS94"/>
  <c i="2" r="J215"/>
  <c i="3" r="BK232"/>
  <c r="J232"/>
  <c r="BK150"/>
  <c r="J169"/>
  <c r="J170"/>
  <c r="J150"/>
  <c r="J193"/>
  <c r="J168"/>
  <c r="J173"/>
  <c i="4" r="BK320"/>
  <c r="J266"/>
  <c r="J339"/>
  <c r="BK185"/>
  <c r="BK299"/>
  <c r="J143"/>
  <c r="J238"/>
  <c r="BK211"/>
  <c i="5" r="J208"/>
  <c r="BK192"/>
  <c r="J235"/>
  <c r="J223"/>
  <c r="J133"/>
  <c i="6" r="J121"/>
  <c i="2" r="BK162"/>
  <c r="J284"/>
  <c r="J156"/>
  <c r="J276"/>
  <c r="J177"/>
  <c r="J279"/>
  <c r="J142"/>
  <c r="J249"/>
  <c r="BK153"/>
  <c r="BK272"/>
  <c r="BK138"/>
  <c i="3" r="J203"/>
  <c r="BK228"/>
  <c r="BK212"/>
  <c r="BK207"/>
  <c r="J127"/>
  <c r="J207"/>
  <c r="BK224"/>
  <c r="J145"/>
  <c r="J130"/>
  <c r="J158"/>
  <c r="BK190"/>
  <c r="BK163"/>
  <c r="J161"/>
  <c i="4" r="J305"/>
  <c r="BK318"/>
  <c r="BK189"/>
  <c r="J351"/>
  <c r="BK275"/>
  <c r="J318"/>
  <c r="BK183"/>
  <c r="BK266"/>
  <c r="J257"/>
  <c r="BK132"/>
  <c r="BK255"/>
  <c r="J227"/>
  <c r="J218"/>
  <c r="BK205"/>
  <c i="5" r="J207"/>
  <c r="J153"/>
  <c r="J189"/>
  <c r="J230"/>
  <c r="J233"/>
  <c r="BK189"/>
  <c r="J212"/>
  <c i="2" r="BK214"/>
  <c r="BK284"/>
  <c r="J254"/>
  <c r="J184"/>
  <c r="BK170"/>
  <c r="BK262"/>
  <c r="J304"/>
  <c r="BK275"/>
  <c r="BK156"/>
  <c r="BK290"/>
  <c r="J265"/>
  <c r="J283"/>
  <c r="BK215"/>
  <c r="J162"/>
  <c r="J275"/>
  <c r="J159"/>
  <c r="J170"/>
  <c i="3" r="BK201"/>
  <c r="J227"/>
  <c r="BK205"/>
  <c r="J205"/>
  <c r="BK184"/>
  <c r="J217"/>
  <c r="BK203"/>
  <c r="J181"/>
  <c r="BK130"/>
  <c r="BK171"/>
  <c r="BK174"/>
  <c r="BK160"/>
  <c i="4" r="BK304"/>
  <c r="BK301"/>
  <c r="BK257"/>
  <c r="J221"/>
  <c r="BK355"/>
  <c r="J317"/>
  <c r="J301"/>
  <c r="J183"/>
  <c r="BK238"/>
  <c r="BK146"/>
  <c r="J272"/>
  <c r="J313"/>
  <c r="BK199"/>
  <c i="5" r="J144"/>
  <c r="BK208"/>
  <c r="J200"/>
  <c r="J239"/>
  <c r="J196"/>
  <c r="BK223"/>
  <c r="BK204"/>
  <c r="BK150"/>
  <c r="J222"/>
  <c r="J192"/>
  <c r="J181"/>
  <c i="6" r="BK124"/>
  <c r="J124"/>
  <c r="J119"/>
  <c i="2" r="J307"/>
  <c r="J317"/>
  <c r="J290"/>
  <c r="BK258"/>
  <c r="J153"/>
  <c r="BK304"/>
  <c r="BK280"/>
  <c r="J197"/>
  <c r="J302"/>
  <c r="J206"/>
  <c r="J280"/>
  <c r="BK194"/>
  <c r="J296"/>
  <c r="BK265"/>
  <c r="J214"/>
  <c r="J288"/>
  <c r="J185"/>
  <c r="BK197"/>
  <c i="3" r="BK227"/>
  <c r="J174"/>
  <c r="J213"/>
  <c r="J187"/>
  <c r="J208"/>
  <c r="BK197"/>
  <c r="BK218"/>
  <c r="BK213"/>
  <c r="J198"/>
  <c r="J151"/>
  <c r="BK141"/>
  <c r="BK173"/>
  <c r="J159"/>
  <c r="J200"/>
  <c r="BK151"/>
  <c r="J135"/>
  <c r="J165"/>
  <c r="J147"/>
  <c r="BK172"/>
  <c r="J160"/>
  <c i="4" r="BK339"/>
  <c r="BK323"/>
  <c r="J306"/>
  <c r="BK293"/>
  <c r="J233"/>
  <c r="J165"/>
  <c r="J320"/>
  <c r="BK311"/>
  <c r="BK251"/>
  <c r="BK162"/>
  <c r="BK230"/>
  <c r="J315"/>
  <c r="J264"/>
  <c r="BK310"/>
  <c r="BK236"/>
  <c r="BK143"/>
  <c r="J199"/>
  <c r="BK224"/>
  <c r="J293"/>
  <c r="J270"/>
  <c r="J168"/>
  <c r="J242"/>
  <c r="BK215"/>
  <c r="J211"/>
  <c i="5" r="BK230"/>
  <c r="J204"/>
  <c r="BK200"/>
  <c r="BK144"/>
  <c r="J157"/>
  <c r="BK197"/>
  <c r="J220"/>
  <c r="BK239"/>
  <c r="BK164"/>
  <c r="J199"/>
  <c r="BK140"/>
  <c r="BK199"/>
  <c r="BK157"/>
  <c r="BK171"/>
  <c r="BK216"/>
  <c r="BK172"/>
  <c i="6" r="J122"/>
  <c r="J120"/>
  <c i="2" r="BK254"/>
  <c r="BK252"/>
  <c r="J295"/>
  <c r="J293"/>
  <c r="J135"/>
  <c r="BK307"/>
  <c r="BK236"/>
  <c r="J258"/>
  <c r="BK185"/>
  <c r="BK293"/>
  <c r="J262"/>
  <c r="J243"/>
  <c r="BK317"/>
  <c r="BK159"/>
  <c i="3" r="BK214"/>
  <c r="J138"/>
  <c r="J214"/>
  <c r="BK175"/>
  <c r="BK198"/>
  <c r="J230"/>
  <c r="J212"/>
  <c r="BK165"/>
  <c r="J177"/>
  <c r="BK144"/>
  <c r="J163"/>
  <c r="BK127"/>
  <c r="BK170"/>
  <c r="J141"/>
  <c r="BK177"/>
  <c r="BK159"/>
  <c r="BK181"/>
  <c r="BK169"/>
  <c i="4" r="BK325"/>
  <c r="J325"/>
  <c r="J310"/>
  <c r="BK264"/>
  <c r="J146"/>
  <c r="J275"/>
  <c r="J182"/>
  <c r="J336"/>
  <c r="BK336"/>
  <c r="BK308"/>
  <c r="BK270"/>
  <c r="J236"/>
  <c r="BK341"/>
  <c r="BK315"/>
  <c r="J132"/>
  <c r="BK202"/>
  <c r="J304"/>
  <c r="BK272"/>
  <c r="J189"/>
  <c r="BK242"/>
  <c r="BK218"/>
  <c r="BK213"/>
  <c r="BK206"/>
  <c i="5" r="BK196"/>
  <c r="J136"/>
  <c r="J198"/>
  <c r="J139"/>
  <c r="J227"/>
  <c r="J211"/>
  <c r="BK147"/>
  <c r="J197"/>
  <c r="J238"/>
  <c r="BK233"/>
  <c r="J172"/>
  <c r="J219"/>
  <c r="BK198"/>
  <c r="J147"/>
  <c r="BK215"/>
  <c r="BK221"/>
  <c i="6" r="BK123"/>
  <c r="BK119"/>
  <c r="BK122"/>
  <c i="2" r="BK295"/>
  <c r="BK142"/>
  <c r="BK279"/>
  <c r="J229"/>
  <c r="BK313"/>
  <c r="J138"/>
  <c r="BK223"/>
  <c r="J187"/>
  <c r="J252"/>
  <c r="BK296"/>
  <c r="BK276"/>
  <c r="BK128"/>
  <c r="BK187"/>
  <c r="J301"/>
  <c r="BK266"/>
  <c r="J223"/>
  <c r="BK229"/>
  <c i="3" r="J210"/>
  <c r="J224"/>
  <c r="J206"/>
  <c r="J221"/>
  <c r="BK187"/>
  <c r="BK221"/>
  <c r="BK230"/>
  <c r="BK158"/>
  <c r="J144"/>
  <c r="BK135"/>
  <c r="BK206"/>
  <c r="BK154"/>
  <c r="J190"/>
  <c r="BK138"/>
  <c r="BK161"/>
  <c i="4" r="J299"/>
  <c r="BK303"/>
  <c r="J205"/>
  <c r="BK313"/>
  <c r="J185"/>
  <c r="BK306"/>
  <c r="J162"/>
  <c r="BK281"/>
  <c r="BK351"/>
  <c r="BK233"/>
  <c r="J193"/>
  <c r="BK296"/>
  <c r="J230"/>
  <c r="BK305"/>
  <c r="BK227"/>
  <c r="J213"/>
  <c i="5" r="BK238"/>
  <c r="J216"/>
  <c r="BK133"/>
  <c r="J128"/>
  <c r="BK227"/>
  <c r="BK128"/>
  <c r="BK220"/>
  <c r="J164"/>
  <c r="BK136"/>
  <c r="J140"/>
  <c r="BK207"/>
  <c r="J150"/>
  <c r="J195"/>
  <c r="BK235"/>
  <c r="J184"/>
  <c i="3" r="BK210"/>
  <c r="BK147"/>
  <c r="BK208"/>
  <c r="J228"/>
  <c r="J172"/>
  <c r="BK168"/>
  <c r="J201"/>
  <c r="BK193"/>
  <c r="BK145"/>
  <c r="J171"/>
  <c r="J154"/>
  <c i="4" r="J327"/>
  <c r="J296"/>
  <c r="BK182"/>
  <c r="BK175"/>
  <c r="BK221"/>
  <c r="J303"/>
  <c r="J323"/>
  <c r="J175"/>
  <c r="J341"/>
  <c r="BK168"/>
  <c r="J281"/>
  <c r="BK193"/>
  <c r="J224"/>
  <c r="J215"/>
  <c r="J206"/>
  <c i="5" r="J221"/>
  <c r="BK174"/>
  <c i="6" r="BK120"/>
  <c i="3" l="1" r="P126"/>
  <c r="BK196"/>
  <c r="J196"/>
  <c r="J101"/>
  <c r="T211"/>
  <c i="4" r="P220"/>
  <c i="2" r="BK127"/>
  <c r="J127"/>
  <c r="J98"/>
  <c r="BK289"/>
  <c r="J289"/>
  <c r="J104"/>
  <c i="3" r="BK126"/>
  <c r="J126"/>
  <c r="J98"/>
  <c r="P196"/>
  <c i="4" r="T131"/>
  <c r="BK326"/>
  <c r="J326"/>
  <c r="J106"/>
  <c i="2" r="R253"/>
  <c i="3" r="BK153"/>
  <c r="J153"/>
  <c r="J99"/>
  <c r="R196"/>
  <c i="4" r="P131"/>
  <c r="P300"/>
  <c i="2" r="P253"/>
  <c i="3" r="R126"/>
  <c r="T204"/>
  <c i="2" r="R127"/>
  <c r="T289"/>
  <c i="3" r="P176"/>
  <c i="4" r="BK131"/>
  <c r="BK300"/>
  <c r="J300"/>
  <c r="J104"/>
  <c r="P188"/>
  <c i="5" r="T127"/>
  <c i="2" r="BK193"/>
  <c r="J193"/>
  <c r="J99"/>
  <c r="R289"/>
  <c i="4" r="R188"/>
  <c r="T300"/>
  <c r="R326"/>
  <c i="5" r="P203"/>
  <c i="2" r="R193"/>
  <c r="R242"/>
  <c i="3" r="T153"/>
  <c r="P204"/>
  <c i="4" r="BK220"/>
  <c r="BK307"/>
  <c r="J307"/>
  <c r="J105"/>
  <c r="T326"/>
  <c i="5" r="BK127"/>
  <c r="J127"/>
  <c r="J98"/>
  <c r="R180"/>
  <c r="T180"/>
  <c r="BK229"/>
  <c r="J229"/>
  <c r="J104"/>
  <c i="2" r="P193"/>
  <c r="P242"/>
  <c r="P289"/>
  <c i="3" r="BK176"/>
  <c r="J176"/>
  <c r="J100"/>
  <c r="R211"/>
  <c i="4" r="T220"/>
  <c i="5" r="BK203"/>
  <c r="J203"/>
  <c r="J101"/>
  <c i="3" r="P153"/>
  <c r="T196"/>
  <c i="4" r="R220"/>
  <c r="R300"/>
  <c r="P326"/>
  <c i="5" r="BK180"/>
  <c r="J180"/>
  <c r="J99"/>
  <c r="P188"/>
  <c r="T229"/>
  <c i="2" r="P127"/>
  <c r="P126"/>
  <c r="P125"/>
  <c i="1" r="AU95"/>
  <c i="4" r="BK188"/>
  <c r="J188"/>
  <c r="J99"/>
  <c r="P307"/>
  <c i="5" r="R127"/>
  <c r="R203"/>
  <c r="R234"/>
  <c i="2" r="T127"/>
  <c r="T253"/>
  <c i="3" r="R176"/>
  <c r="R204"/>
  <c i="4" r="R131"/>
  <c r="R130"/>
  <c r="R307"/>
  <c i="5" r="BK188"/>
  <c r="J188"/>
  <c r="J100"/>
  <c r="P229"/>
  <c i="2" r="T193"/>
  <c r="BK253"/>
  <c r="J253"/>
  <c r="J103"/>
  <c i="3" r="R153"/>
  <c r="BK204"/>
  <c r="J204"/>
  <c r="J102"/>
  <c i="4" r="T188"/>
  <c r="T307"/>
  <c i="5" r="P180"/>
  <c r="R188"/>
  <c r="T234"/>
  <c i="3" r="T126"/>
  <c r="BK211"/>
  <c r="J211"/>
  <c r="J104"/>
  <c i="5" r="T188"/>
  <c r="BK234"/>
  <c r="J234"/>
  <c r="J105"/>
  <c i="2" r="BK242"/>
  <c r="J242"/>
  <c r="J102"/>
  <c r="T242"/>
  <c i="3" r="T176"/>
  <c r="P211"/>
  <c i="5" r="P127"/>
  <c r="P126"/>
  <c r="T203"/>
  <c r="R229"/>
  <c r="R228"/>
  <c r="P234"/>
  <c i="6" r="BK118"/>
  <c r="J118"/>
  <c r="J97"/>
  <c r="P118"/>
  <c r="P117"/>
  <c i="1" r="AU99"/>
  <c i="6" r="R118"/>
  <c r="R117"/>
  <c r="T118"/>
  <c r="T117"/>
  <c i="4" r="BK214"/>
  <c r="J214"/>
  <c r="J100"/>
  <c i="2" r="BK235"/>
  <c r="J235"/>
  <c r="J101"/>
  <c r="BK232"/>
  <c r="J232"/>
  <c r="J100"/>
  <c r="BK316"/>
  <c r="J316"/>
  <c r="J105"/>
  <c i="4" r="BK354"/>
  <c r="J354"/>
  <c r="J109"/>
  <c i="3" r="BK209"/>
  <c r="J209"/>
  <c r="J103"/>
  <c i="4" r="BK217"/>
  <c r="J217"/>
  <c r="J101"/>
  <c r="BK340"/>
  <c r="J340"/>
  <c r="J107"/>
  <c i="5" r="BK226"/>
  <c r="J226"/>
  <c r="J102"/>
  <c r="BK126"/>
  <c r="J126"/>
  <c r="J97"/>
  <c i="6" r="E85"/>
  <c r="J111"/>
  <c r="F114"/>
  <c r="BE119"/>
  <c r="BE122"/>
  <c r="BE120"/>
  <c r="BE124"/>
  <c r="BE121"/>
  <c r="BE123"/>
  <c i="5" r="BE200"/>
  <c r="BE219"/>
  <c r="BE227"/>
  <c r="F92"/>
  <c r="BE133"/>
  <c r="BE139"/>
  <c r="BE140"/>
  <c i="4" r="J131"/>
  <c r="J98"/>
  <c i="5" r="BE174"/>
  <c r="BE204"/>
  <c r="BE164"/>
  <c i="4" r="J220"/>
  <c r="J103"/>
  <c r="BK353"/>
  <c r="J353"/>
  <c r="J108"/>
  <c i="5" r="E85"/>
  <c r="BE172"/>
  <c r="BE208"/>
  <c r="BE211"/>
  <c r="BE216"/>
  <c r="BE221"/>
  <c r="BE189"/>
  <c r="BE220"/>
  <c r="BE128"/>
  <c r="BE136"/>
  <c r="BE147"/>
  <c r="BE153"/>
  <c r="BE171"/>
  <c r="BE181"/>
  <c r="BE196"/>
  <c r="BE197"/>
  <c r="BE198"/>
  <c r="J89"/>
  <c r="BE199"/>
  <c r="BE223"/>
  <c r="BE144"/>
  <c r="BE150"/>
  <c r="BE157"/>
  <c r="BE207"/>
  <c r="BE212"/>
  <c r="BE215"/>
  <c r="BE222"/>
  <c r="BE230"/>
  <c r="BE184"/>
  <c r="BE233"/>
  <c r="BE235"/>
  <c r="BE238"/>
  <c r="BE192"/>
  <c r="BE195"/>
  <c r="BE239"/>
  <c i="4" r="F92"/>
  <c r="BE199"/>
  <c r="BE206"/>
  <c r="BE211"/>
  <c r="BE213"/>
  <c r="BE215"/>
  <c r="BE224"/>
  <c r="BE227"/>
  <c r="BE251"/>
  <c r="BE296"/>
  <c r="BE183"/>
  <c r="BE242"/>
  <c r="BE266"/>
  <c r="BE301"/>
  <c r="BE303"/>
  <c r="J123"/>
  <c r="BE189"/>
  <c r="BE205"/>
  <c r="BE238"/>
  <c r="BE281"/>
  <c r="BE257"/>
  <c r="BE293"/>
  <c r="BE317"/>
  <c r="BE336"/>
  <c r="BE132"/>
  <c r="BE143"/>
  <c r="BE162"/>
  <c r="BE182"/>
  <c r="BE218"/>
  <c r="BE305"/>
  <c r="BE308"/>
  <c r="BE355"/>
  <c r="BE146"/>
  <c r="BE165"/>
  <c r="BE272"/>
  <c r="BE310"/>
  <c r="BE315"/>
  <c r="BE318"/>
  <c r="BE320"/>
  <c r="BE323"/>
  <c r="BE325"/>
  <c r="BE339"/>
  <c i="3" r="BK125"/>
  <c r="BK124"/>
  <c r="J124"/>
  <c r="J96"/>
  <c i="4" r="BE221"/>
  <c r="BE230"/>
  <c r="BE233"/>
  <c r="E85"/>
  <c r="BE168"/>
  <c r="BE185"/>
  <c r="BE304"/>
  <c r="BE311"/>
  <c r="BE313"/>
  <c r="BE236"/>
  <c r="BE255"/>
  <c r="BE264"/>
  <c r="BE299"/>
  <c r="BE341"/>
  <c r="BE175"/>
  <c r="BE193"/>
  <c r="BE202"/>
  <c r="BE270"/>
  <c r="BE275"/>
  <c r="BE306"/>
  <c r="BE351"/>
  <c r="BE327"/>
  <c i="2" r="BK126"/>
  <c r="J126"/>
  <c r="J97"/>
  <c i="3" r="J118"/>
  <c r="BE130"/>
  <c r="BE177"/>
  <c r="BE190"/>
  <c r="BE127"/>
  <c r="BE175"/>
  <c r="BE141"/>
  <c r="BE160"/>
  <c r="E85"/>
  <c r="BE147"/>
  <c r="BE197"/>
  <c r="BE145"/>
  <c r="BE161"/>
  <c r="BE163"/>
  <c r="BE144"/>
  <c r="BE138"/>
  <c r="BE150"/>
  <c r="BE159"/>
  <c r="F92"/>
  <c r="BE135"/>
  <c r="BE158"/>
  <c r="BE218"/>
  <c r="BE193"/>
  <c r="BE207"/>
  <c r="BE213"/>
  <c r="BE214"/>
  <c r="BE165"/>
  <c r="BE205"/>
  <c r="BE210"/>
  <c r="BE168"/>
  <c r="BE200"/>
  <c r="BE206"/>
  <c r="BE212"/>
  <c r="BE227"/>
  <c r="BE228"/>
  <c r="BE169"/>
  <c r="BE170"/>
  <c r="BE171"/>
  <c r="BE174"/>
  <c r="BE181"/>
  <c r="BE201"/>
  <c r="BE203"/>
  <c r="BE217"/>
  <c r="BE221"/>
  <c r="BE224"/>
  <c r="BE230"/>
  <c r="BE151"/>
  <c r="BE154"/>
  <c r="BE172"/>
  <c r="BE173"/>
  <c r="BE184"/>
  <c r="BE187"/>
  <c r="BE198"/>
  <c r="BE208"/>
  <c r="BE232"/>
  <c i="2" r="J119"/>
  <c r="BE156"/>
  <c r="BE194"/>
  <c r="BE153"/>
  <c r="BE206"/>
  <c r="BE233"/>
  <c r="E115"/>
  <c r="BE141"/>
  <c r="BE258"/>
  <c r="BE275"/>
  <c r="BE279"/>
  <c r="BE280"/>
  <c r="BE293"/>
  <c r="BE295"/>
  <c r="BE272"/>
  <c r="BE284"/>
  <c r="BE302"/>
  <c r="BE138"/>
  <c r="BE301"/>
  <c r="F92"/>
  <c r="BE128"/>
  <c r="BE135"/>
  <c r="BE187"/>
  <c r="BE214"/>
  <c r="BE265"/>
  <c r="BE142"/>
  <c r="BE170"/>
  <c r="BE197"/>
  <c r="BE215"/>
  <c r="BE243"/>
  <c r="BE254"/>
  <c r="BE283"/>
  <c r="BE294"/>
  <c r="BE162"/>
  <c r="BE185"/>
  <c r="BE236"/>
  <c r="BE262"/>
  <c r="BE288"/>
  <c r="BE290"/>
  <c r="BE304"/>
  <c r="BE307"/>
  <c r="BE313"/>
  <c r="BE317"/>
  <c r="BE159"/>
  <c r="BE177"/>
  <c r="BE184"/>
  <c r="BE223"/>
  <c r="BE229"/>
  <c r="BE249"/>
  <c r="BE252"/>
  <c r="BE266"/>
  <c r="BE276"/>
  <c r="BE296"/>
  <c r="BE298"/>
  <c i="4" r="F37"/>
  <c i="1" r="BD97"/>
  <c i="2" r="J34"/>
  <c i="1" r="AW95"/>
  <c i="5" r="F35"/>
  <c i="1" r="BB98"/>
  <c i="5" r="F37"/>
  <c i="1" r="BD98"/>
  <c i="2" r="F37"/>
  <c i="1" r="BD95"/>
  <c i="6" r="F35"/>
  <c i="1" r="BB99"/>
  <c i="6" r="F37"/>
  <c i="1" r="BD99"/>
  <c i="4" r="J34"/>
  <c i="1" r="AW97"/>
  <c i="3" r="F35"/>
  <c i="1" r="BB96"/>
  <c i="5" r="F34"/>
  <c i="1" r="BA98"/>
  <c i="2" r="F34"/>
  <c i="1" r="BA95"/>
  <c i="5" r="J34"/>
  <c i="1" r="AW98"/>
  <c i="3" r="F34"/>
  <c i="1" r="BA96"/>
  <c i="4" r="F35"/>
  <c i="1" r="BB97"/>
  <c i="2" r="F35"/>
  <c i="1" r="BB95"/>
  <c i="6" r="F36"/>
  <c i="1" r="BC99"/>
  <c i="6" r="J34"/>
  <c i="1" r="AW99"/>
  <c i="3" r="J34"/>
  <c i="1" r="AW96"/>
  <c i="5" r="F36"/>
  <c i="1" r="BC98"/>
  <c i="2" r="F36"/>
  <c i="1" r="BC95"/>
  <c i="4" r="F34"/>
  <c i="1" r="BA97"/>
  <c i="3" r="F37"/>
  <c i="1" r="BD96"/>
  <c i="6" r="F34"/>
  <c i="1" r="BA99"/>
  <c i="3" r="F36"/>
  <c i="1" r="BC96"/>
  <c i="4" r="F36"/>
  <c i="1" r="BC97"/>
  <c i="4" l="1" r="BK130"/>
  <c r="J130"/>
  <c r="J97"/>
  <c i="3" r="T125"/>
  <c r="T124"/>
  <c i="2" r="T126"/>
  <c r="T125"/>
  <c i="4" r="P130"/>
  <c i="5" r="T228"/>
  <c r="P228"/>
  <c r="P125"/>
  <c i="1" r="AU98"/>
  <c i="4" r="T219"/>
  <c r="R219"/>
  <c r="R129"/>
  <c i="3" r="R125"/>
  <c r="R124"/>
  <c i="4" r="BK219"/>
  <c r="J219"/>
  <c r="J102"/>
  <c i="5" r="T126"/>
  <c r="T125"/>
  <c i="2" r="R126"/>
  <c r="R125"/>
  <c i="4" r="T130"/>
  <c r="T129"/>
  <c i="5" r="R126"/>
  <c r="R125"/>
  <c i="4" r="P219"/>
  <c i="3" r="P125"/>
  <c r="P124"/>
  <c i="1" r="AU96"/>
  <c i="5" r="BK228"/>
  <c r="J228"/>
  <c r="J103"/>
  <c i="6" r="BK117"/>
  <c r="J117"/>
  <c r="J96"/>
  <c i="5" r="BK125"/>
  <c r="J125"/>
  <c r="J96"/>
  <c i="3" r="J125"/>
  <c r="J97"/>
  <c i="2" r="BK125"/>
  <c r="J125"/>
  <c r="J96"/>
  <c r="J33"/>
  <c i="1" r="AV95"/>
  <c r="AT95"/>
  <c i="4" r="F33"/>
  <c i="1" r="AZ97"/>
  <c r="BA94"/>
  <c r="W30"/>
  <c i="3" r="F33"/>
  <c i="1" r="AZ96"/>
  <c i="5" r="J33"/>
  <c i="1" r="AV98"/>
  <c r="AT98"/>
  <c r="BD94"/>
  <c r="W33"/>
  <c r="BB94"/>
  <c r="AX94"/>
  <c i="2" r="F33"/>
  <c i="1" r="AZ95"/>
  <c i="3" r="J33"/>
  <c i="1" r="AV96"/>
  <c r="AT96"/>
  <c i="3" r="J30"/>
  <c i="1" r="AG96"/>
  <c i="4" r="J33"/>
  <c i="1" r="AV97"/>
  <c r="AT97"/>
  <c i="6" r="F33"/>
  <c i="1" r="AZ99"/>
  <c r="BC94"/>
  <c r="W32"/>
  <c i="5" r="F33"/>
  <c i="1" r="AZ98"/>
  <c i="6" r="J33"/>
  <c i="1" r="AV99"/>
  <c r="AT99"/>
  <c i="4" l="1" r="P129"/>
  <c i="1" r="AU97"/>
  <c i="4" r="BK129"/>
  <c r="J129"/>
  <c i="1" r="AN96"/>
  <c i="3" r="J39"/>
  <c i="1" r="AU94"/>
  <c i="6" r="J30"/>
  <c i="1" r="AG99"/>
  <c i="2" r="J30"/>
  <c i="1" r="AG95"/>
  <c r="AZ94"/>
  <c r="AV94"/>
  <c r="AK29"/>
  <c i="4" r="J30"/>
  <c i="1" r="AG97"/>
  <c i="5" r="J30"/>
  <c i="1" r="AG98"/>
  <c r="AN98"/>
  <c r="AY94"/>
  <c r="W31"/>
  <c r="AW94"/>
  <c r="AK30"/>
  <c i="4" l="1" r="J39"/>
  <c i="6" r="J39"/>
  <c i="4" r="J96"/>
  <c i="5" r="J39"/>
  <c i="2" r="J39"/>
  <c i="1" r="AN95"/>
  <c r="AN97"/>
  <c r="AN99"/>
  <c r="AT94"/>
  <c r="W29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<sst xmlns="http://schemas.openxmlformats.org/spreadsheetml/2006/main">
  <si>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</si>
  <si>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</si>
  <si>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</si>
  <si>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</si>
  <si>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</si>
  <si>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{7e8d5aeb-98e9-421c-9e57-4d4624a57240}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</si>
  <si>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</si>
  <si>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</si>
  <si>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</si>
  <si>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</si>
  <si>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</si>
  <si>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</si>
  <si>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</si>
  <si>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SONA6906-1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</si>
  <si>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</si>
  <si>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</si>
  <si>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Aš - Horní Paseky - Čistírna odpadních vod</t>
  </si>
  <si>
    <t>KSO:</t>
  </si>
  <si>
    <t>CC-CZ:</t>
  </si>
  <si>
    <t>Místo:</t>
  </si>
  <si>
    <t xml:space="preserve"> </t>
  </si>
  <si>
    <t>Datum:</t>
  </si>
  <si>
    <t>21. 6. 2024</t>
  </si>
  <si>
    <t>Zadavatel:</t>
  </si>
  <si>
    <t>IČ:</t>
  </si>
  <si>
    <t>Město Aš</t>
  </si>
  <si>
    <t>DIČ:</t>
  </si>
  <si>
    <t>Uchazeč:</t>
  </si>
  <si>
    <t>Vyplň údaj</t>
  </si>
  <si>
    <t>Projektant:</t>
  </si>
  <si>
    <t>KV ENGINEERING s.r.o.Karlovy Vary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</si>
  <si>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</si>
  <si>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</si>
  <si>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</si>
  <si>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</si>
  <si>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</si>
  <si>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</si>
  <si>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</si>
  <si>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</si>
  <si>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</si>
  <si>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</si>
  <si>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</si>
  <si>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</si>
  <si>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</si>
  <si>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</si>
  <si>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</si>
  <si>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</si>
  <si>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</si>
  <si>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</si>
  <si>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</si>
  <si>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</si>
  <si>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</si>
  <si>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</si>
  <si>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</si>
  <si>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</si>
  <si>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</si>
  <si>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</si>
  <si>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</si>
  <si>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</si>
  <si>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</si>
  <si>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</si>
  <si>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</si>
  <si>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</si>
  <si>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</si>
  <si>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</si>
  <si>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</si>
  <si>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</si>
  <si>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</si>
  <si>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</si>
  <si>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</si>
  <si>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</si>
  <si>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</si>
  <si>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</si>
  <si>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</si>
  <si>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</si>
  <si>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</si>
  <si>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</si>
  <si>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</si>
  <si>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</si>
  <si>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</si>
  <si>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</si>
  <si>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Čistírna odpadních vod</t>
  </si>
  <si>
    <t>STA</t>
  </si>
  <si>
    <t>1</t>
  </si>
  <si>
    <t>{fd472820-76d8-48ae-85ea-ab0c43771303}</t>
  </si>
  <si>
    <t>2</t>
  </si>
  <si>
    <t>02</t>
  </si>
  <si>
    <t>SO 02 - Zpevněné plochy a oplocení</t>
  </si>
  <si>
    <t>{d8104824-7655-406e-8a66-8dc422dbb4b0}</t>
  </si>
  <si>
    <t>03</t>
  </si>
  <si>
    <t>SO 03 - Přístřešek</t>
  </si>
  <si>
    <t>{30d99371-1355-4ed7-a3cc-6b27d22e2a1b}</t>
  </si>
  <si>
    <t>04</t>
  </si>
  <si>
    <t>SO 04 - Přípojky technické infrastruktury</t>
  </si>
  <si>
    <t>{1a53b24e-6275-44e6-b63f-ed4ad673b127}</t>
  </si>
  <si>
    <t>05</t>
  </si>
  <si>
    <t>Vedlejší náklady</t>
  </si>
  <si>
    <t>{5655a282-90af-4364-812a-ea38c16b8ee8}</t>
  </si>
  <si>
    <t>KRYCÍ LIST SOUPISU PRACÍ</t>
  </si>
  <si>
    <t>Objekt:</t>
  </si>
  <si>
    <t>01 - SO 01 - Čistírna odpadních 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</si>
  <si>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</si>
  <si>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</si>
  <si>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</si>
  <si>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</si>
  <si>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</si>
  <si>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</si>
  <si>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</si>
  <si>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</si>
  <si>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</si>
  <si>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45 - Podkladní a vedlejší konstrukce kromě vozovek a železničního svršku</t>
  </si>
  <si>
    <t xml:space="preserve">    63 - Podlahy a podlahové konstrukce</t>
  </si>
  <si>
    <t xml:space="preserve">    87 - Potrubí z trub plastických a skleněných</t>
  </si>
  <si>
    <t xml:space="preserve">    89 - Ostatní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</si>
  <si>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</si>
  <si>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</si>
  <si>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</si>
  <si>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</si>
  <si>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</si>
  <si>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</si>
  <si>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</si>
  <si>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</si>
  <si>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</si>
  <si>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</si>
  <si>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</si>
  <si>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</si>
  <si>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</si>
  <si>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</si>
  <si>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</si>
  <si>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</si>
  <si>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</si>
  <si>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</si>
  <si>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</si>
  <si>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132254201</t>
  </si>
  <si>
    <t>Hloubení zapažených rýh š do 2000 mm v hornině třídy těžitelnosti I skupiny 3 objem do 20 m3</t>
  </si>
  <si>
    <t>m3</t>
  </si>
  <si>
    <t>4</t>
  </si>
  <si>
    <t>-2046790396</t>
  </si>
  <si>
    <t>P</t>
  </si>
  <si>
    <t>Poznámka k položce:_x000d_
výkop jámy pro ČOV a ČS jsou započteny v SO 03 Přístřešek</t>
  </si>
  <si>
    <t>VV</t>
  </si>
  <si>
    <t>50% zatřídění</t>
  </si>
  <si>
    <t>výkop pro nátok a výtok</t>
  </si>
  <si>
    <t>1,10*1,6*4,0*0,50</t>
  </si>
  <si>
    <t>(1,10*1,0*4,0+2,56)*0,50</t>
  </si>
  <si>
    <t>Součet</t>
  </si>
  <si>
    <t>132354201</t>
  </si>
  <si>
    <t>Hloubení zapažených rýh š do 2000 mm v hornině třídy těžitelnosti II skupiny 4 objem do 20 m3</t>
  </si>
  <si>
    <t>646884519</t>
  </si>
  <si>
    <t>14*0,50</t>
  </si>
  <si>
    <t>3</t>
  </si>
  <si>
    <t>151101101</t>
  </si>
  <si>
    <t>Zřízení příložného pažení a rozepření stěn rýh hl do 2 m</t>
  </si>
  <si>
    <t>m2</t>
  </si>
  <si>
    <t>1041653268</t>
  </si>
  <si>
    <t>vhodný typ pažení bude určen dodavatelem stavby</t>
  </si>
  <si>
    <t>1,6*2*4+1*2*4</t>
  </si>
  <si>
    <t>151101111</t>
  </si>
  <si>
    <t>Odstranění příložného pažení a rozepření stěn rýh hl do 2 m</t>
  </si>
  <si>
    <t>889028775</t>
  </si>
  <si>
    <t>5</t>
  </si>
  <si>
    <t>175151101</t>
  </si>
  <si>
    <t>Obsypání potrubí strojně sypaninou bez prohození, uloženou do 3 m</t>
  </si>
  <si>
    <t>-1411774189</t>
  </si>
  <si>
    <t>obsyp potrubí štěrkopískem</t>
  </si>
  <si>
    <t>výtok a nátok</t>
  </si>
  <si>
    <t>1,10*0,60*4,0</t>
  </si>
  <si>
    <t>1,10*0,50*4,0</t>
  </si>
  <si>
    <t>Mezisoučet</t>
  </si>
  <si>
    <t>-3,14*0,125*0,125*4</t>
  </si>
  <si>
    <t>výtlak</t>
  </si>
  <si>
    <t>1,10*0,40*(3+3,5)</t>
  </si>
  <si>
    <t>6</t>
  </si>
  <si>
    <t>M</t>
  </si>
  <si>
    <t>58337331</t>
  </si>
  <si>
    <t>štěrkopísek frakce 0/22</t>
  </si>
  <si>
    <t>t</t>
  </si>
  <si>
    <t>8</t>
  </si>
  <si>
    <t>-1452112405</t>
  </si>
  <si>
    <t>pro obsyp potrubí</t>
  </si>
  <si>
    <t>7,50*2,0</t>
  </si>
  <si>
    <t>7</t>
  </si>
  <si>
    <t>167151101</t>
  </si>
  <si>
    <t>Nakládání výkopku z hornin třídy těžitelnosti I skupiny 1 až 3 do 100 m3</t>
  </si>
  <si>
    <t>234611440</t>
  </si>
  <si>
    <t>část na zpětný zásyp, přebytek na skládku</t>
  </si>
  <si>
    <t>167151102</t>
  </si>
  <si>
    <t>Nakládání výkopku z hornin třídy těžitelnosti II skupiny 4 a 5 do 100 m3</t>
  </si>
  <si>
    <t>1599184607</t>
  </si>
  <si>
    <t>9</t>
  </si>
  <si>
    <t>174151101</t>
  </si>
  <si>
    <t>Zásyp jam, šachet rýh nebo kolem objektů sypaninou se zhutněním</t>
  </si>
  <si>
    <t>73443795</t>
  </si>
  <si>
    <t xml:space="preserve">Poznámka k položce:_x000d_
 </t>
  </si>
  <si>
    <t>nad potrubím nátoku a výtoku výkopem</t>
  </si>
  <si>
    <t>výkop</t>
  </si>
  <si>
    <t>14</t>
  </si>
  <si>
    <t xml:space="preserve">méně objem podsypu, obsypu </t>
  </si>
  <si>
    <t>-0,88-4,84-1,28</t>
  </si>
  <si>
    <t>10</t>
  </si>
  <si>
    <t>162751117</t>
  </si>
  <si>
    <t>Vodorovné přemístění přes 9 000 do 10000 m výkopku/sypaniny z horniny třídy těžitelnosti I skupiny 1 až 3</t>
  </si>
  <si>
    <t>443346186</t>
  </si>
  <si>
    <t>přebytečná zemina</t>
  </si>
  <si>
    <t>méně zásyp</t>
  </si>
  <si>
    <t>-7,0*0,50</t>
  </si>
  <si>
    <t>11</t>
  </si>
  <si>
    <t>162751137</t>
  </si>
  <si>
    <t>Vodorovné přemístění přes 9 000 do 10000 m výkopku/sypaniny z horniny třídy těžitelnosti II skupiny 4 a 5</t>
  </si>
  <si>
    <t>-771448851</t>
  </si>
  <si>
    <t>171251201</t>
  </si>
  <si>
    <t>Uložení sypaniny na skládky nebo meziskládky</t>
  </si>
  <si>
    <t>-1344386485</t>
  </si>
  <si>
    <t>13</t>
  </si>
  <si>
    <t>171201231</t>
  </si>
  <si>
    <t>Poplatek za uložení zeminy a kamení na recyklační skládce (skládkovné) kód odpadu 17 05 04</t>
  </si>
  <si>
    <t>-121778774</t>
  </si>
  <si>
    <t>7*2,0</t>
  </si>
  <si>
    <t>162251101</t>
  </si>
  <si>
    <t>Vodorovné přemístění do 20 m výkopku/sypaniny z horniny třídy těžitelnosti I skupiny 1 až 3</t>
  </si>
  <si>
    <t>-1640551114</t>
  </si>
  <si>
    <t>přemístění materiálu pro podsypy a obsypy</t>
  </si>
  <si>
    <t>po stavbě k místu upotřebení</t>
  </si>
  <si>
    <t>náhrada přesunu hmot dle 827-1</t>
  </si>
  <si>
    <t>dle ÚRS Praha</t>
  </si>
  <si>
    <t>1,6+7,5</t>
  </si>
  <si>
    <t>Zakládání</t>
  </si>
  <si>
    <t>15</t>
  </si>
  <si>
    <t>273316121</t>
  </si>
  <si>
    <t>Základové desky z prostého betonu se zvýšenými nároky na prostředí tř. C 25/30</t>
  </si>
  <si>
    <t>-2081973451</t>
  </si>
  <si>
    <t>pod měrný objekt</t>
  </si>
  <si>
    <t>0,15*2*2</t>
  </si>
  <si>
    <t>16</t>
  </si>
  <si>
    <t>273326121</t>
  </si>
  <si>
    <t>Základové desky z ŽB se zvýšenými nároky na prostředí tř. C 25/30</t>
  </si>
  <si>
    <t>2139107570</t>
  </si>
  <si>
    <t>Poznámka k položce:_x000d_
beton C25/30 XC2</t>
  </si>
  <si>
    <t>pod ČOV</t>
  </si>
  <si>
    <t>0,20*9,8*2,8+0,01</t>
  </si>
  <si>
    <t>pod ČSOV</t>
  </si>
  <si>
    <t>0,20*2,30*2,30+0,04</t>
  </si>
  <si>
    <t>úkapová jímka</t>
  </si>
  <si>
    <t>0,28*1,40*0,90-(0,1+0,13)/2*1,20*0,70+0,04</t>
  </si>
  <si>
    <t>17</t>
  </si>
  <si>
    <t>273356021</t>
  </si>
  <si>
    <t>Bednění základových desek ploch rovinných zřízení</t>
  </si>
  <si>
    <t>-2069863300</t>
  </si>
  <si>
    <t>0,20*(9,8*2+2,8*2)</t>
  </si>
  <si>
    <t>0,20*2,30*4</t>
  </si>
  <si>
    <t>0,28*(1,4*2+0,9*2)+0,18*(1,2*2+0,7*2)</t>
  </si>
  <si>
    <t>18</t>
  </si>
  <si>
    <t>273356022</t>
  </si>
  <si>
    <t>Bednění základových desek ploch rovinných odstranění</t>
  </si>
  <si>
    <t>198274440</t>
  </si>
  <si>
    <t>19</t>
  </si>
  <si>
    <t>273366011</t>
  </si>
  <si>
    <t>Výztuž základových desek z drátů typu Kari</t>
  </si>
  <si>
    <t>-1524585943</t>
  </si>
  <si>
    <t>pod ČOV - 2xKari 150/10mm</t>
  </si>
  <si>
    <t>8,4*2*9,8*2,8*1,2/1000</t>
  </si>
  <si>
    <t>pod ČSOV - 2xKari 150/10mm</t>
  </si>
  <si>
    <t>8,4*2*2,30*2,30*1,2/1000</t>
  </si>
  <si>
    <t>úkapová jímka - 1xKari 100/10</t>
  </si>
  <si>
    <t>10*1,4*0,9*1,2/1000</t>
  </si>
  <si>
    <t>20</t>
  </si>
  <si>
    <t>271532213</t>
  </si>
  <si>
    <t>Podsyp pod základové konstrukce se zhutněním z hrubého kameniva frakce 8 až 32 mm</t>
  </si>
  <si>
    <t>1637767538</t>
  </si>
  <si>
    <t>0,15*10*3</t>
  </si>
  <si>
    <t>0,15*2,3*2,3+0,01</t>
  </si>
  <si>
    <t>271572211</t>
  </si>
  <si>
    <t>Podsyp pod základové konstrukce se zhutněním z netříděného štěrkopísku</t>
  </si>
  <si>
    <t>-1559701614</t>
  </si>
  <si>
    <t>pod úkapovou jímku</t>
  </si>
  <si>
    <t>1,5*1,0*0,10</t>
  </si>
  <si>
    <t>Svislé a kompletní konstrukce</t>
  </si>
  <si>
    <t>22</t>
  </si>
  <si>
    <t>3803100R1</t>
  </si>
  <si>
    <t>Čistírna odpadních vod 120 EU - montáž a dodávka vč.dopravy</t>
  </si>
  <si>
    <t>kpl</t>
  </si>
  <si>
    <t>994810354</t>
  </si>
  <si>
    <t xml:space="preserve">Poznámka k položce:_x000d_
položka obsahuje:_x000d_
_x000d_
1.Plastovou čerpací stanici pr.1600mm v.2500mm s nerez předčištěním_x000d_
   a nerezovým víkem, řídící jednotkou FULL2_x000d_
2. Bioreaktor pro 120EO - plastová nádrž s technologií VFL_x000d_
3. Kalojem - plastová nádrž_x000d_
4. Měrný objekt_x000d_
5. Elektromontáž_x000d_
6. Montáž a zprovoznění technologie_x000d_
</t>
  </si>
  <si>
    <t>45</t>
  </si>
  <si>
    <t>Podkladní a vedlejší konstrukce kromě vozovek a železničního svršku</t>
  </si>
  <si>
    <t>23</t>
  </si>
  <si>
    <t>451572111</t>
  </si>
  <si>
    <t>Lože pod potrubí otevřený výkop z kameniva drobného těženého</t>
  </si>
  <si>
    <t>-714651507</t>
  </si>
  <si>
    <t>1,10*0,10*(4+4)</t>
  </si>
  <si>
    <t>pod výtlak</t>
  </si>
  <si>
    <t>1,10*0,10*(3+3,5)</t>
  </si>
  <si>
    <t>63</t>
  </si>
  <si>
    <t>Podlahy a podlahové konstrukce</t>
  </si>
  <si>
    <t>24</t>
  </si>
  <si>
    <t>631311114</t>
  </si>
  <si>
    <t>Mazanina tl přes 50 do 80 mm z betonu prostého bez zvýšených nároků na prostředí tř. C 16/20</t>
  </si>
  <si>
    <t>-1833825548</t>
  </si>
  <si>
    <t>0,05*9,8*2,8</t>
  </si>
  <si>
    <t>0,05*2,30*2,30</t>
  </si>
  <si>
    <t>25</t>
  </si>
  <si>
    <t>631351101</t>
  </si>
  <si>
    <t xml:space="preserve">Zřízení bednění rýh a hran </t>
  </si>
  <si>
    <t>873250447</t>
  </si>
  <si>
    <t>podkladní beton</t>
  </si>
  <si>
    <t>0,05*(9,8*2+2,8*2+2,3*4)</t>
  </si>
  <si>
    <t>26</t>
  </si>
  <si>
    <t>631351102</t>
  </si>
  <si>
    <t xml:space="preserve">Odstranění bednění rýh a hran </t>
  </si>
  <si>
    <t>-1729656993</t>
  </si>
  <si>
    <t>87</t>
  </si>
  <si>
    <t>Potrubí z trub plastických a skleněných</t>
  </si>
  <si>
    <t>27</t>
  </si>
  <si>
    <t>871215201</t>
  </si>
  <si>
    <t>Montáž kanalizačního potrubí z PE SDR11 otevřený výkop svařovaných elektrotvarovkou d 50x4,6 mm</t>
  </si>
  <si>
    <t>m</t>
  </si>
  <si>
    <t>-595194819</t>
  </si>
  <si>
    <t xml:space="preserve">popř. d50x3mm SDR17 </t>
  </si>
  <si>
    <t>3+3,5</t>
  </si>
  <si>
    <t>28</t>
  </si>
  <si>
    <t>28613502</t>
  </si>
  <si>
    <t>potrubí tlakové dvouvrstvé PE100 RC SDR11 50x4,6mm</t>
  </si>
  <si>
    <t>-1909981045</t>
  </si>
  <si>
    <t>Poznámka k položce:_x000d_
typ 2</t>
  </si>
  <si>
    <t>29</t>
  </si>
  <si>
    <t>877181110</t>
  </si>
  <si>
    <t>Montáž elektrokolen 45° na vodovodním potrubí z PE trub d 50</t>
  </si>
  <si>
    <t>kus</t>
  </si>
  <si>
    <t>837939715</t>
  </si>
  <si>
    <t>pro výtlak</t>
  </si>
  <si>
    <t>30</t>
  </si>
  <si>
    <t>28614945</t>
  </si>
  <si>
    <t>elektrokoleno 45° PE 100 PN16 D 50mm</t>
  </si>
  <si>
    <t>1593459994</t>
  </si>
  <si>
    <t>31</t>
  </si>
  <si>
    <t>871313121</t>
  </si>
  <si>
    <t>Montáž kanalizačního potrubí hladkého plnostěnného SN 8 z PVC-U DN 160</t>
  </si>
  <si>
    <t>-525589969</t>
  </si>
  <si>
    <t>z úkapové jímky DN100</t>
  </si>
  <si>
    <t>odtok</t>
  </si>
  <si>
    <t>32</t>
  </si>
  <si>
    <t>28611118</t>
  </si>
  <si>
    <t>trubka kanalizační PVC-U plnostěnná jednovrstvá DN 110x1000mm SN8</t>
  </si>
  <si>
    <t>1418732858</t>
  </si>
  <si>
    <t>33</t>
  </si>
  <si>
    <t>28611164</t>
  </si>
  <si>
    <t>trubka kanalizační PVC-U plnostěnná jednovrstvá DN 160x1000mm SN8</t>
  </si>
  <si>
    <t>1777769606</t>
  </si>
  <si>
    <t>34</t>
  </si>
  <si>
    <t>871363121</t>
  </si>
  <si>
    <t>Montáž kanalizačního potrubí hladkého plnostěnného SN 8 z PVC-U DN 250</t>
  </si>
  <si>
    <t>-717946332</t>
  </si>
  <si>
    <t>nátok</t>
  </si>
  <si>
    <t>35</t>
  </si>
  <si>
    <t>28611152</t>
  </si>
  <si>
    <t>trubka kanalizační PVC-U plnostěnná jednovrstvá DN 250x1000mm SN8</t>
  </si>
  <si>
    <t>-1920894712</t>
  </si>
  <si>
    <t>36</t>
  </si>
  <si>
    <t>877260310</t>
  </si>
  <si>
    <t>Montáž kolen na kanalizačním potrubí z PP nebo tvrdého PVC trub hladkých plnostěnných DN 100</t>
  </si>
  <si>
    <t>-1829878945</t>
  </si>
  <si>
    <t>z úkapové jímky koleno DN100</t>
  </si>
  <si>
    <t>37</t>
  </si>
  <si>
    <t>28611353</t>
  </si>
  <si>
    <t>koleno kanalizační PVC KG 110x87°</t>
  </si>
  <si>
    <t>1001872261</t>
  </si>
  <si>
    <t>38</t>
  </si>
  <si>
    <t>877360330</t>
  </si>
  <si>
    <t>Montáž spojek na kanalizačním potrubí z PP nebo tvrdého PVC trub hladkých plnostěnných DN 250</t>
  </si>
  <si>
    <t>735283313</t>
  </si>
  <si>
    <t>redukce DN200/250</t>
  </si>
  <si>
    <t>pro napojení na stávající potrubí</t>
  </si>
  <si>
    <t>39</t>
  </si>
  <si>
    <t>28611512</t>
  </si>
  <si>
    <t>redukce kanalizační PVC 250/200</t>
  </si>
  <si>
    <t>-390006085</t>
  </si>
  <si>
    <t>89</t>
  </si>
  <si>
    <t>Ostatní konstrukce</t>
  </si>
  <si>
    <t>40</t>
  </si>
  <si>
    <t>894812111</t>
  </si>
  <si>
    <t>Revizní a čistící šachta z PP šachtové dno DN 315/150 přímý tok</t>
  </si>
  <si>
    <t>1417121653</t>
  </si>
  <si>
    <t>drenážní šachta</t>
  </si>
  <si>
    <t>41</t>
  </si>
  <si>
    <t>894812133</t>
  </si>
  <si>
    <t>Revizní a čistící šachta z PP DN 315 šachtová roura korugovaná bez hrdla světlé hloubky 3000 mm</t>
  </si>
  <si>
    <t>-238529512</t>
  </si>
  <si>
    <t>42</t>
  </si>
  <si>
    <t>894812149</t>
  </si>
  <si>
    <t>Příplatek k rourám revizní a čistící šachty z PP DN 315 za uříznutí šachtové roury</t>
  </si>
  <si>
    <t>1425360336</t>
  </si>
  <si>
    <t>43</t>
  </si>
  <si>
    <t>894812163</t>
  </si>
  <si>
    <t>Revizní a čistící šachta z PP DN 315 poklop litinový plný do teleskopické trubky pro třídu zatížení D400</t>
  </si>
  <si>
    <t>-1009869334</t>
  </si>
  <si>
    <t>44</t>
  </si>
  <si>
    <t>8940000R1</t>
  </si>
  <si>
    <t>Obalení drenážní šachty geotextilií</t>
  </si>
  <si>
    <t>-909624173</t>
  </si>
  <si>
    <t>3,14*0,315*2,5*1,2+0,03</t>
  </si>
  <si>
    <t>892241111</t>
  </si>
  <si>
    <t>Tlaková zkouška vodou potrubí DN do 80</t>
  </si>
  <si>
    <t>1628170248</t>
  </si>
  <si>
    <t>6,5</t>
  </si>
  <si>
    <t>46</t>
  </si>
  <si>
    <t>8922400R1</t>
  </si>
  <si>
    <t>Utěsnění konců potrubí při tlakové zkoušce</t>
  </si>
  <si>
    <t>-1715502105</t>
  </si>
  <si>
    <t>47</t>
  </si>
  <si>
    <t>8990000R2</t>
  </si>
  <si>
    <t xml:space="preserve">Vyčištění potrubí po pokládce, provedení zkoušky těsnosti a průchodnosti kanalizace vč.revizní šachty </t>
  </si>
  <si>
    <t>942762239</t>
  </si>
  <si>
    <t>4+4</t>
  </si>
  <si>
    <t>48</t>
  </si>
  <si>
    <t>899721111</t>
  </si>
  <si>
    <t>Signalizační vodič DN do 150 mm na potrubí</t>
  </si>
  <si>
    <t>175140579</t>
  </si>
  <si>
    <t>na výtlak</t>
  </si>
  <si>
    <t>49</t>
  </si>
  <si>
    <t>899722111</t>
  </si>
  <si>
    <t>Krytí potrubí z plastů výstražnou fólií z PVC do 20 cm</t>
  </si>
  <si>
    <t>798840308</t>
  </si>
  <si>
    <t>nátok + odtok</t>
  </si>
  <si>
    <t>50</t>
  </si>
  <si>
    <t>8948126R1</t>
  </si>
  <si>
    <t>Vyříznutí a utěsnění otvoru ve stěně šachty DN 125</t>
  </si>
  <si>
    <t>-1976410254</t>
  </si>
  <si>
    <t>do stěny plastové jímky</t>
  </si>
  <si>
    <t>998</t>
  </si>
  <si>
    <t>Přesun hmot</t>
  </si>
  <si>
    <t>51</t>
  </si>
  <si>
    <t>998142251</t>
  </si>
  <si>
    <t>Přesun hmot pro nádrže, jímky, zásobníky a jámy betonové monolitické v do 25 m</t>
  </si>
  <si>
    <t>-1632575283</t>
  </si>
  <si>
    <t>02 - SO 02 - Zpevněné plochy a oplocení</t>
  </si>
  <si>
    <t xml:space="preserve">    5 - Komunikace pozemní</t>
  </si>
  <si>
    <t xml:space="preserve">    91 - Doplňující konstrukce a práce pozemních komunikací, letišť a ploch</t>
  </si>
  <si>
    <t xml:space="preserve">    93 - Různé dokončovací konstrukce a práce inženýrských staveb</t>
  </si>
  <si>
    <t xml:space="preserve">    BOU - Bourání</t>
  </si>
  <si>
    <t>131111323</t>
  </si>
  <si>
    <t>Vrtání jamek pro plotové sloupky D přes 200 do 300 mm ručně s mechanickým vrtákem</t>
  </si>
  <si>
    <t>1120425896</t>
  </si>
  <si>
    <t xml:space="preserve">pro sloupky </t>
  </si>
  <si>
    <t>0,50*(25+18)</t>
  </si>
  <si>
    <t>122252203</t>
  </si>
  <si>
    <t>Odkopávky a prokopávky nezapažené pro silnice a dálnice v hornině třídy těžitelnosti I objem do 100 m3 strojně</t>
  </si>
  <si>
    <t>-1524697876</t>
  </si>
  <si>
    <t>výkop pro konstrukci z drátkobetonu</t>
  </si>
  <si>
    <t>22*0,45+0,1</t>
  </si>
  <si>
    <t xml:space="preserve">výkopy pro konstrukci chodníků </t>
  </si>
  <si>
    <t>jsou započteny v SO 03 - celková jáma</t>
  </si>
  <si>
    <t>181951112</t>
  </si>
  <si>
    <t>Úprava pláně v hornině třídy těžitelnosti I skupiny 1 až 3 se zhutněním strojně</t>
  </si>
  <si>
    <t>1539657871</t>
  </si>
  <si>
    <t>pod zpevnění</t>
  </si>
  <si>
    <t>22+81</t>
  </si>
  <si>
    <t>1819511R1</t>
  </si>
  <si>
    <t>Výškové srovnání stávajícího terénu pod ohumusování</t>
  </si>
  <si>
    <t>2106020691</t>
  </si>
  <si>
    <t>pod ohumusování</t>
  </si>
  <si>
    <t>90</t>
  </si>
  <si>
    <t>181351003</t>
  </si>
  <si>
    <t>Rozprostření ornice tl vrstvy do 200 mm pl do 100 m2 v rovině nebo ve svahu do 1:5 strojně</t>
  </si>
  <si>
    <t>-552093608</t>
  </si>
  <si>
    <t>použije se sejmutá ornice</t>
  </si>
  <si>
    <t>181411121</t>
  </si>
  <si>
    <t>Založení lučního trávníku výsevem pl do 1000 m2 v rovině a ve svahu do 1:5</t>
  </si>
  <si>
    <t>-2099015418</t>
  </si>
  <si>
    <t>00572100</t>
  </si>
  <si>
    <t>osivo jetelotráva intenzivní víceletá</t>
  </si>
  <si>
    <t>kg</t>
  </si>
  <si>
    <t>1292601083</t>
  </si>
  <si>
    <t>90*0,05*1,03</t>
  </si>
  <si>
    <t>1639129766</t>
  </si>
  <si>
    <t>veškerý výkop</t>
  </si>
  <si>
    <t>10+3,14*0,15*0,15*21,50-0,02</t>
  </si>
  <si>
    <t>480969924</t>
  </si>
  <si>
    <t>549851434</t>
  </si>
  <si>
    <t>11,50*2,0</t>
  </si>
  <si>
    <t>338171123</t>
  </si>
  <si>
    <t>Osazování sloupků a vzpěr plotových ocelových v přes 2 do 2,6 m se zabetonováním</t>
  </si>
  <si>
    <t>-2053137408</t>
  </si>
  <si>
    <t>Poznámka k položce:_x000d_
včetně betonu C25/30 XC1</t>
  </si>
  <si>
    <t>sloupky a vzpěry</t>
  </si>
  <si>
    <t>25+18</t>
  </si>
  <si>
    <t>55342200R1</t>
  </si>
  <si>
    <t>sloupek plotový zelený ZN+PVC dl.2400/48x2,0mm</t>
  </si>
  <si>
    <t>-1969882512</t>
  </si>
  <si>
    <t>55342200R2</t>
  </si>
  <si>
    <t>vzpěra plotová zelená ZN+PVC dl.2100/48x2,0mm</t>
  </si>
  <si>
    <t>1269620832</t>
  </si>
  <si>
    <t>348401130</t>
  </si>
  <si>
    <t>Montáž oplocení ze strojového pletiva s napínacími dráty v přes 1,6 do 2,0 m</t>
  </si>
  <si>
    <t>-1893428631</t>
  </si>
  <si>
    <t>31327514</t>
  </si>
  <si>
    <t>pletivo drátěné plastifikované se čtvercovými oky 55/2,5mm v 1800mm</t>
  </si>
  <si>
    <t>-1969638592</t>
  </si>
  <si>
    <t>55*1,05+0,25</t>
  </si>
  <si>
    <t>15619100</t>
  </si>
  <si>
    <t>drát kruhový poplastovaný napínací 2,5/3,5mm</t>
  </si>
  <si>
    <t>-1186027070</t>
  </si>
  <si>
    <t>348101240</t>
  </si>
  <si>
    <t>Osazení vrat nebo vrátek k oplocení na ocelové sloupky pl přes 6 do 8 m2</t>
  </si>
  <si>
    <t>339504360</t>
  </si>
  <si>
    <t xml:space="preserve">brána  typová</t>
  </si>
  <si>
    <t>55342363R</t>
  </si>
  <si>
    <t>brána plotová dvoukřídlá Pz s PVC vrstvou 3550x1750mm vč.visacího zámku</t>
  </si>
  <si>
    <t>335366018</t>
  </si>
  <si>
    <t>348121221</t>
  </si>
  <si>
    <t>Osazení podhrabových desek dl přes 2 do 3 m na ocelové plotové sloupky</t>
  </si>
  <si>
    <t>104078092</t>
  </si>
  <si>
    <t>3480000R1</t>
  </si>
  <si>
    <t>Příplatek za případnou délkovou úpravu podhrabových desek</t>
  </si>
  <si>
    <t>-1849253704</t>
  </si>
  <si>
    <t>592331R1</t>
  </si>
  <si>
    <t>deska plotová podhrabová betonová 2450x50x300mm</t>
  </si>
  <si>
    <t>1841702666</t>
  </si>
  <si>
    <t>59232548</t>
  </si>
  <si>
    <t>držák podhrabové desky typ H pro sloupek D 40-50mm výšky 300mm průběžný povrchová úprava žárový zinek</t>
  </si>
  <si>
    <t>420029260</t>
  </si>
  <si>
    <t>59232550</t>
  </si>
  <si>
    <t>držák podhrabové desky typ U výšky 300mm koncový povrchová úprava žárový zinek</t>
  </si>
  <si>
    <t>-1737090359</t>
  </si>
  <si>
    <t>59232555</t>
  </si>
  <si>
    <t>držák pletiva podhrabové desky</t>
  </si>
  <si>
    <t>1342671262</t>
  </si>
  <si>
    <t>59232554</t>
  </si>
  <si>
    <t>kolík fixační pro ukotvení vzpěry do podhrabové desky</t>
  </si>
  <si>
    <t>1700712909</t>
  </si>
  <si>
    <t>Komunikace pozemní</t>
  </si>
  <si>
    <t>564831011</t>
  </si>
  <si>
    <t>Podklad ze štěrkodrtě ŠD plochy do 100 m2 tl 100 mm</t>
  </si>
  <si>
    <t>-1841637385</t>
  </si>
  <si>
    <t>konstrukce chodníku</t>
  </si>
  <si>
    <t>2x ŠD tl.100mm</t>
  </si>
  <si>
    <t>81*2</t>
  </si>
  <si>
    <t>596211111</t>
  </si>
  <si>
    <t>Kladení zámkové dlažby komunikací pro pěší ručně tl 60 mm skupiny A pl přes 50 do 100 m2 do lože</t>
  </si>
  <si>
    <t>207900908</t>
  </si>
  <si>
    <t>81</t>
  </si>
  <si>
    <t>59245015</t>
  </si>
  <si>
    <t>dlažba zámková betonová tvaru I 200x165mm tl 60mm přírodní</t>
  </si>
  <si>
    <t>404381202</t>
  </si>
  <si>
    <t>Poznámka k položce:_x000d_
tvar nové dlažby se upřesní při realizaci</t>
  </si>
  <si>
    <t>81*1,03+0,57</t>
  </si>
  <si>
    <t>564861011</t>
  </si>
  <si>
    <t>Podklad ze štěrkodrtě ŠD plochy do 100 m2 tl 200 mm</t>
  </si>
  <si>
    <t>-1434742187</t>
  </si>
  <si>
    <t>konstrukce drátkobetonové plochy</t>
  </si>
  <si>
    <t>581141114</t>
  </si>
  <si>
    <t>Kryt cementobetonový vozovek skupiny CB I tl 250 mm</t>
  </si>
  <si>
    <t>-1972173049</t>
  </si>
  <si>
    <t>631319204</t>
  </si>
  <si>
    <t>Příplatek k mazaninám za přidání ocelových vláken (drátkobeton) pro objemové vyztužení 30 kg/m3</t>
  </si>
  <si>
    <t>-419536235</t>
  </si>
  <si>
    <t>22*0,25</t>
  </si>
  <si>
    <t>91</t>
  </si>
  <si>
    <t>Doplňující konstrukce a práce pozemních komunikací, letišť a ploch</t>
  </si>
  <si>
    <t>916131213</t>
  </si>
  <si>
    <t>Osazení silničního obrubníku betonového stojatého s boční opěrou do lože z betonu prostého</t>
  </si>
  <si>
    <t>495879094</t>
  </si>
  <si>
    <t>59217034</t>
  </si>
  <si>
    <t>obrubník silniční betonový 1000x150x300mm</t>
  </si>
  <si>
    <t>-168937312</t>
  </si>
  <si>
    <t>16*1,02+0,68</t>
  </si>
  <si>
    <t>916231213</t>
  </si>
  <si>
    <t>Osazení chodníkového obrubníku betonového stojatého s boční opěrou do lože z betonu prostého</t>
  </si>
  <si>
    <t>391524101</t>
  </si>
  <si>
    <t>59217016</t>
  </si>
  <si>
    <t>obrubník betonový chodníkový 1000x80x250mm</t>
  </si>
  <si>
    <t>15795005</t>
  </si>
  <si>
    <t>40*1,02+0,2</t>
  </si>
  <si>
    <t>599141111</t>
  </si>
  <si>
    <t>Vyplnění spár mezi silničními dílci živičnou zálivkou</t>
  </si>
  <si>
    <t>416762899</t>
  </si>
  <si>
    <t>93</t>
  </si>
  <si>
    <t>Různé dokončovací konstrukce a práce inženýrských staveb</t>
  </si>
  <si>
    <t>935111111</t>
  </si>
  <si>
    <t>Osazení příkopového žlabu do štěrkopísku tl 100 mm z betonových tvárnic š 500 mm</t>
  </si>
  <si>
    <t>-1474074540</t>
  </si>
  <si>
    <t>59227724</t>
  </si>
  <si>
    <t>žlab dvouvrstvý vibrolisovaný pro povrchové odvodnění betonový 70/100x280x210mm</t>
  </si>
  <si>
    <t>1668640646</t>
  </si>
  <si>
    <t>9300000R1</t>
  </si>
  <si>
    <t>Stávající odtokové potrubí - zabednění v revizní šachtě a zalití cemento-popílkovou suspenzí (cca 0,2m3)</t>
  </si>
  <si>
    <t>865336846</t>
  </si>
  <si>
    <t>9300000R2</t>
  </si>
  <si>
    <t>Stávající nádrže ČOV - odčerpání obsahu, odstranění technologie (předáno investorovi k recyklaci), hygienické zabezpečení, zasypání přebytečným výkopem</t>
  </si>
  <si>
    <t>624948136</t>
  </si>
  <si>
    <t>998223011</t>
  </si>
  <si>
    <t>Přesun hmot pro pozemní komunikace s krytem dlážděným</t>
  </si>
  <si>
    <t>1663813782</t>
  </si>
  <si>
    <t>BOU</t>
  </si>
  <si>
    <t>Bourání</t>
  </si>
  <si>
    <t>113106187</t>
  </si>
  <si>
    <t>Rozebrání dlažeb vozovek ze zámkové dlažby s ložem z kameniva strojně pl do 50 m2</t>
  </si>
  <si>
    <t>708628680</t>
  </si>
  <si>
    <t>113204111</t>
  </si>
  <si>
    <t>Vytrhání obrub záhonových</t>
  </si>
  <si>
    <t>1984683897</t>
  </si>
  <si>
    <t>961055111</t>
  </si>
  <si>
    <t>Bourání základů ze ŽB</t>
  </si>
  <si>
    <t>1268195009</t>
  </si>
  <si>
    <t>stávající stěna ČOV v kolizních místech</t>
  </si>
  <si>
    <t>0,2*5,0*0,75</t>
  </si>
  <si>
    <t>9620000R1</t>
  </si>
  <si>
    <t xml:space="preserve">Bourání stávajícího zděného elektro pilíře </t>
  </si>
  <si>
    <t>511976351</t>
  </si>
  <si>
    <t>966071711</t>
  </si>
  <si>
    <t>Bourání sloupků a vzpěr plotových ocelových do 2,5 m zabetonovaných</t>
  </si>
  <si>
    <t>-1085351884</t>
  </si>
  <si>
    <t>bourání stávajícího oplocení</t>
  </si>
  <si>
    <t>966071822</t>
  </si>
  <si>
    <t>Rozebrání oplocení z drátěného pletiva se čtvercovými oky v přes 1,6 do 2,0 m</t>
  </si>
  <si>
    <t>156459478</t>
  </si>
  <si>
    <t>60</t>
  </si>
  <si>
    <t>9620000R2</t>
  </si>
  <si>
    <t>Bourání zdiva z betonu prostého včetně ocelového pláště</t>
  </si>
  <si>
    <t>-722098440</t>
  </si>
  <si>
    <t>původní ocelová nádrž s obetonováním</t>
  </si>
  <si>
    <t>9660000R1</t>
  </si>
  <si>
    <t>Odstranění ocelového přístřešku nad ČOV z lešenářských trubek s krytinou z dřevěných fošen vč.rozřezání na kusy a odvozu investorovi k recyklaci</t>
  </si>
  <si>
    <t>-352062506</t>
  </si>
  <si>
    <t>997013501</t>
  </si>
  <si>
    <t>Odvoz suti a vybouraných hmot na skládku nebo meziskládku do 1 km se složením</t>
  </si>
  <si>
    <t>-1857184867</t>
  </si>
  <si>
    <t>997013509</t>
  </si>
  <si>
    <t>Příplatek k odvozu suti a vybouraných hmot na skládku za každý další 1 km přes 1 km</t>
  </si>
  <si>
    <t>-220925801</t>
  </si>
  <si>
    <t>50*9</t>
  </si>
  <si>
    <t>52</t>
  </si>
  <si>
    <t>997013631</t>
  </si>
  <si>
    <t>Poplatek za uložení na skládce (skládkovné) stavebního odpadu směsného kód odpadu 17 09 04</t>
  </si>
  <si>
    <t>2116480803</t>
  </si>
  <si>
    <t>03 - SO 03 - Přístřešek</t>
  </si>
  <si>
    <t xml:space="preserve">    94 - Lešení a stavební výtahy</t>
  </si>
  <si>
    <t>PSV - Práce a dodávky PSV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</si>
  <si>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</si>
  <si>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</si>
  <si>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</si>
  <si>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</si>
  <si>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783 - Dokončovací práce - nátěry</t>
  </si>
  <si>
    <t>M - Práce a dodávky M</t>
  </si>
  <si>
    <t xml:space="preserve">    HRM - Hromosvod</t>
  </si>
  <si>
    <t>131251104</t>
  </si>
  <si>
    <t>Hloubení jam nezapažených v hornině třídy těžitelnosti I skupiny 3 objem do 500 m3 strojně</t>
  </si>
  <si>
    <t>-407042851</t>
  </si>
  <si>
    <t>výkop pro základy přístřešku</t>
  </si>
  <si>
    <t>včetně výkopu pro bioreaktor, měrný objekt</t>
  </si>
  <si>
    <t>a čerpací stanici</t>
  </si>
  <si>
    <t>50% zatřídění v tř.3</t>
  </si>
  <si>
    <t>0,50*10*3,0*0,50</t>
  </si>
  <si>
    <t>0,90*11,5*5*0,50</t>
  </si>
  <si>
    <t>0,40*12*6,5*0,50</t>
  </si>
  <si>
    <t>1,20*15*7,5*0,50</t>
  </si>
  <si>
    <t>(3,0*4,0*4,0+9,04)*0,50</t>
  </si>
  <si>
    <t>131351104</t>
  </si>
  <si>
    <t>Hloubení jam nezapažených v hornině třídy těžitelnosti II skupiny 4 objem do 500 m3 strojně</t>
  </si>
  <si>
    <t>-1892870551</t>
  </si>
  <si>
    <t>50% zatřídění tř.4</t>
  </si>
  <si>
    <t>290*0,50</t>
  </si>
  <si>
    <t>-620829347</t>
  </si>
  <si>
    <t xml:space="preserve">zpětný zásyp jámy vykopanou zeminou </t>
  </si>
  <si>
    <t>290</t>
  </si>
  <si>
    <t>méně objem konstrukcí</t>
  </si>
  <si>
    <t>ČOV a ČS vč.podkl.konstrukcí</t>
  </si>
  <si>
    <t>-(6,90+0,60+5,30+0,15)</t>
  </si>
  <si>
    <t>-7,0*2,2*2,50</t>
  </si>
  <si>
    <t>-3,14*0,7*0,7*1,0</t>
  </si>
  <si>
    <t>-3,14*0,95*0,95*2,50</t>
  </si>
  <si>
    <t>-3,14*0,85*0,85*2,50</t>
  </si>
  <si>
    <t>méně objem zámkové dlažby</t>
  </si>
  <si>
    <t>-81*0,31</t>
  </si>
  <si>
    <t>méně objem základů přístřešku</t>
  </si>
  <si>
    <t>-0,80*0,80*(0,75*2+1,25*4+2,0*4)-1,87</t>
  </si>
  <si>
    <t>167151111</t>
  </si>
  <si>
    <t>Nakládání výkopku z hornin třídy těžitelnosti I skupiny 1 až 3 přes 100 m3</t>
  </si>
  <si>
    <t>1750437952</t>
  </si>
  <si>
    <t>část výkopu na zpětný zásyp, přebytek na skládku</t>
  </si>
  <si>
    <t>167151112</t>
  </si>
  <si>
    <t>Nakládání výkopku z hornin třídy těžitelnosti II skupiny 4 a 5 přes 100 m3</t>
  </si>
  <si>
    <t>1856911072</t>
  </si>
  <si>
    <t>391325073</t>
  </si>
  <si>
    <t>-188*0,50</t>
  </si>
  <si>
    <t>-1555826775</t>
  </si>
  <si>
    <t>881675285</t>
  </si>
  <si>
    <t>-1285104154</t>
  </si>
  <si>
    <t>102*2,0</t>
  </si>
  <si>
    <t>181913112</t>
  </si>
  <si>
    <t>Úprava pláně v hornině třídy těžitelnosti II skupiny 4 se zhutněním ručně</t>
  </si>
  <si>
    <t>-1343721893</t>
  </si>
  <si>
    <t>před zhotovením podkladních betonů pod zákl.patky</t>
  </si>
  <si>
    <t>1,0*1,0*10</t>
  </si>
  <si>
    <t>279113134</t>
  </si>
  <si>
    <t>Základová zeď tl přes 250 do 300 mm z tvárnic ztraceného bednění včetně výplně z betonu tř. C 16/20</t>
  </si>
  <si>
    <t>-2048258356</t>
  </si>
  <si>
    <t>vyskládání tvárnic ztraceného bednění 300x500x250mm</t>
  </si>
  <si>
    <t>vždy 4 tvárnice seskládané do čtverce</t>
  </si>
  <si>
    <t>0,50*(4*3*2+4*5*4+4*8*4)*0,25</t>
  </si>
  <si>
    <t>279361821</t>
  </si>
  <si>
    <t>Výztuž základových zdí nosných betonářskou ocelí 10 505</t>
  </si>
  <si>
    <t>1423984356</t>
  </si>
  <si>
    <t>do každé tvárnice 2x svisle a 1x vodorovně R12</t>
  </si>
  <si>
    <t>0,888*(0,25*2+0,5)*232*1,2/1000</t>
  </si>
  <si>
    <t>navíc do vnitřního dobetonování</t>
  </si>
  <si>
    <t>0,888*(0,95*2+1,45*4+1,45*4)*4*1,2/1000</t>
  </si>
  <si>
    <t>273313611</t>
  </si>
  <si>
    <t>Základové desky z betonu tř. C 16/20</t>
  </si>
  <si>
    <t>-1045130868</t>
  </si>
  <si>
    <t>podkladní beton pod patky ze ztraceného bednění</t>
  </si>
  <si>
    <t>0,10*1,0*1,0*10</t>
  </si>
  <si>
    <t>273351121</t>
  </si>
  <si>
    <t>Zřízení bednění základových desek</t>
  </si>
  <si>
    <t>1027046772</t>
  </si>
  <si>
    <t>0,10*1,0*4*10</t>
  </si>
  <si>
    <t>273351122</t>
  </si>
  <si>
    <t>Odstranění bednění základových desek</t>
  </si>
  <si>
    <t>1240400113</t>
  </si>
  <si>
    <t>275313611</t>
  </si>
  <si>
    <t>Základové patky z betonu tř. C 16/20</t>
  </si>
  <si>
    <t>321855644</t>
  </si>
  <si>
    <t>zakončení horní části patek vč.probetonování</t>
  </si>
  <si>
    <t>0,40*0,40*0,20*10</t>
  </si>
  <si>
    <t>0,20*0,20*(0,75*2+1,25*4+2,0*4)</t>
  </si>
  <si>
    <t>275351121</t>
  </si>
  <si>
    <t>Zřízení bednění základových patek</t>
  </si>
  <si>
    <t>951360898</t>
  </si>
  <si>
    <t>0,20*0,40*4*10</t>
  </si>
  <si>
    <t>275351122</t>
  </si>
  <si>
    <t>Odstranění bednění základových patek</t>
  </si>
  <si>
    <t>-112190527</t>
  </si>
  <si>
    <t>94</t>
  </si>
  <si>
    <t>Lešení a stavební výtahy</t>
  </si>
  <si>
    <t>949101112</t>
  </si>
  <si>
    <t>Lešení pomocné pro objekty pozemních staveb s lešeňovou podlahou v přes 1,9 do 3,5 m zatížení do 150 kg/m2</t>
  </si>
  <si>
    <t>1266243339</t>
  </si>
  <si>
    <t>8,5*15,20+0,80</t>
  </si>
  <si>
    <t>998011001</t>
  </si>
  <si>
    <t>Přesun hmot v do 6 m</t>
  </si>
  <si>
    <t>1976796250</t>
  </si>
  <si>
    <t>PSV</t>
  </si>
  <si>
    <t>Práce a dodávky PSV</t>
  </si>
  <si>
    <t>762</t>
  </si>
  <si>
    <t>Konstrukce tesařské</t>
  </si>
  <si>
    <t>762341650</t>
  </si>
  <si>
    <t>Montáž bednění štítových okapových říms z hoblovaných prken</t>
  </si>
  <si>
    <t>1689469419</t>
  </si>
  <si>
    <t>provětrávané pobití</t>
  </si>
  <si>
    <t>132*0,14</t>
  </si>
  <si>
    <t>60515111</t>
  </si>
  <si>
    <t>řezivo jehličnaté boční prkno 20-30mm</t>
  </si>
  <si>
    <t>933154434</t>
  </si>
  <si>
    <t>pro provětrávané pobití</t>
  </si>
  <si>
    <t>0,14*132*0,019*1,10</t>
  </si>
  <si>
    <t>762341260</t>
  </si>
  <si>
    <t>Montáž bednění střech rovných a šikmých sklonu do 60° z palubek</t>
  </si>
  <si>
    <t>929105025</t>
  </si>
  <si>
    <t>skladba střechy - bednění pro fólii</t>
  </si>
  <si>
    <t>(3,6*2*13,2-0,04)</t>
  </si>
  <si>
    <t>61191180</t>
  </si>
  <si>
    <t>palubky obkladové smrk profil klasický 19x146mm jakost A/B</t>
  </si>
  <si>
    <t>-305773291</t>
  </si>
  <si>
    <t>pro bednění střechy</t>
  </si>
  <si>
    <t>95*1,10+0,50</t>
  </si>
  <si>
    <t>762342214</t>
  </si>
  <si>
    <t>Montáž laťování na střechách jednoduchých sklonu do 60° osové vzdálenosti přes 150 do 360 mm</t>
  </si>
  <si>
    <t>-366494439</t>
  </si>
  <si>
    <t>konstrukce střechy</t>
  </si>
  <si>
    <t>762342511</t>
  </si>
  <si>
    <t>Montáž kontralatí na podklad bez tepelné izolace</t>
  </si>
  <si>
    <t>706447086</t>
  </si>
  <si>
    <t>3,6*2*17</t>
  </si>
  <si>
    <t>60514114</t>
  </si>
  <si>
    <t>řezivo jehličnaté lať impregnovaná dl 4 m</t>
  </si>
  <si>
    <t>-269125775</t>
  </si>
  <si>
    <t>0,04*0,06*13,20*11*2*1,10</t>
  </si>
  <si>
    <t>0,04*0,06*122,40*1,10</t>
  </si>
  <si>
    <t>762395000</t>
  </si>
  <si>
    <t>Spojovací prostředky krovů, bednění, laťování, nadstřešních konstrukcí</t>
  </si>
  <si>
    <t>-2103178866</t>
  </si>
  <si>
    <t>0,14*132*0,019</t>
  </si>
  <si>
    <t>bednění střechy</t>
  </si>
  <si>
    <t>95*0,019</t>
  </si>
  <si>
    <t>latě + kontralatě</t>
  </si>
  <si>
    <t>0,04*0,06*13,20*11*2</t>
  </si>
  <si>
    <t>0,04*0,06*122,40</t>
  </si>
  <si>
    <t>762713111</t>
  </si>
  <si>
    <t>Montáž prostorové vázané kce z hoblovaného řeziva průřezové pl do 120 cm2</t>
  </si>
  <si>
    <t>-636078127</t>
  </si>
  <si>
    <t>konstrukce přístřešku</t>
  </si>
  <si>
    <t>paždíky</t>
  </si>
  <si>
    <t>2,96*12+2,26*4</t>
  </si>
  <si>
    <t>60512125</t>
  </si>
  <si>
    <t>hranol stavební řezivo průřezu do 120cm2 do dl 6m</t>
  </si>
  <si>
    <t>-1415787066</t>
  </si>
  <si>
    <t>0,08*0,14*44,56*1,10</t>
  </si>
  <si>
    <t>762713121</t>
  </si>
  <si>
    <t>Montáž prostorové vázané kce z hoblovaného řeziva průřezové pl přes 120 do 224 cm2</t>
  </si>
  <si>
    <t>-864378458</t>
  </si>
  <si>
    <t>sloupky 140/140</t>
  </si>
  <si>
    <t>2,35*5+2,15*2+2,46*5</t>
  </si>
  <si>
    <t>pásek 140/140</t>
  </si>
  <si>
    <t>1*24</t>
  </si>
  <si>
    <t>60512130</t>
  </si>
  <si>
    <t>hranol stavební řezivo průřezu do 224cm2 do dl 6m</t>
  </si>
  <si>
    <t>1666693006</t>
  </si>
  <si>
    <t>0,14*0,14*52,35*1,10</t>
  </si>
  <si>
    <t>762713131</t>
  </si>
  <si>
    <t>Montáž prostorové vázané kce z hoblovaného řeziva průřezové pl přes 224 do 288 cm2</t>
  </si>
  <si>
    <t>-609552582</t>
  </si>
  <si>
    <t>pozednice + trám příčně 140/200</t>
  </si>
  <si>
    <t>13,18*2+4,66*2+4,66*2</t>
  </si>
  <si>
    <t>60512135</t>
  </si>
  <si>
    <t>hranol stavební řezivo průřezu do 288cm2 do dl 6m</t>
  </si>
  <si>
    <t>-2057545094</t>
  </si>
  <si>
    <t>0,14*0,20*45*1,10</t>
  </si>
  <si>
    <t>762795000</t>
  </si>
  <si>
    <t>Spojovací prostředky pro montáž prostorových vázaných kcí</t>
  </si>
  <si>
    <t>-102754629</t>
  </si>
  <si>
    <t>0,08*0,14*44,56+0,14*0,14*52,35+0,14*0,20*45</t>
  </si>
  <si>
    <t>762081150</t>
  </si>
  <si>
    <t>Hoblování hraněného řeziva ve staveništní dílně</t>
  </si>
  <si>
    <t>-781184637</t>
  </si>
  <si>
    <t>pro konstrukci přístřešku</t>
  </si>
  <si>
    <t>2,79*1,10</t>
  </si>
  <si>
    <t>762083122</t>
  </si>
  <si>
    <t>Impregnace řeziva proti dřevokaznému hmyzu, houbám a plísním máčením třída ohrožení 3 a 4</t>
  </si>
  <si>
    <t>161958352</t>
  </si>
  <si>
    <t>impregnace vazníkú</t>
  </si>
  <si>
    <t>0,12*17</t>
  </si>
  <si>
    <t>impregnace trámů</t>
  </si>
  <si>
    <t>3,07</t>
  </si>
  <si>
    <t>obložení stěn</t>
  </si>
  <si>
    <t>95,5*0,019</t>
  </si>
  <si>
    <t>762085103</t>
  </si>
  <si>
    <t>Montáž kotevních želez, příložek, patek nebo táhel</t>
  </si>
  <si>
    <t>1101051814</t>
  </si>
  <si>
    <t>pro kotvení dřevěných sloupů do betonových patek</t>
  </si>
  <si>
    <t>54825013R</t>
  </si>
  <si>
    <t>kotevní patka tvaru T s vyplněním chemickou kotvou</t>
  </si>
  <si>
    <t>321764437</t>
  </si>
  <si>
    <t>998762102</t>
  </si>
  <si>
    <t>Přesun hmot tonážní pro kce tesařské v objektech v přes 6 do 12 m</t>
  </si>
  <si>
    <t>-618640343</t>
  </si>
  <si>
    <t>763</t>
  </si>
  <si>
    <t>Konstrukce suché výstavby</t>
  </si>
  <si>
    <t>763732113</t>
  </si>
  <si>
    <t>Montáž střešní konstrukce z příhradových vazníků konstrukční dl do 9 m</t>
  </si>
  <si>
    <t>1082955352</t>
  </si>
  <si>
    <t>6,50*17</t>
  </si>
  <si>
    <t>60512200</t>
  </si>
  <si>
    <t>příhradový vazník sedlový sušený neimpregnovaný dl do 9m</t>
  </si>
  <si>
    <t>-666562668</t>
  </si>
  <si>
    <t>7637300R1</t>
  </si>
  <si>
    <t>Zavětrování dřevěných vazníků</t>
  </si>
  <si>
    <t>-728658497</t>
  </si>
  <si>
    <t>7637300R2</t>
  </si>
  <si>
    <t>Kotvící a spojovací materiál pro montáž dřevěných vazníků</t>
  </si>
  <si>
    <t>-741791548</t>
  </si>
  <si>
    <t>998763100</t>
  </si>
  <si>
    <t>Přesun hmot tonážní pro dřevostavby v objektech v do 6 m</t>
  </si>
  <si>
    <t>237796316</t>
  </si>
  <si>
    <t>764</t>
  </si>
  <si>
    <t>Konstrukce klempířské</t>
  </si>
  <si>
    <t>764111651</t>
  </si>
  <si>
    <t>Krytina střechy rovné z taškových tabulí z Pz plechu s povrchovou úpravou sklonu do 30°</t>
  </si>
  <si>
    <t>-1443179008</t>
  </si>
  <si>
    <t>3,6*2*13,2-0,04</t>
  </si>
  <si>
    <t>764211604</t>
  </si>
  <si>
    <t>Oplechování větraného hřebene z oblých hřebenáčů Pz s povrch úpravou s perforovanou lištou rš 312 mm</t>
  </si>
  <si>
    <t>1336320256</t>
  </si>
  <si>
    <t>764212651</t>
  </si>
  <si>
    <t>Oplechování štítu systémovou závětrnou lištou z Pz s povrchovou úpravou rš 312 mm</t>
  </si>
  <si>
    <t>1883383912</t>
  </si>
  <si>
    <t>3,6*2*2</t>
  </si>
  <si>
    <t>764212684</t>
  </si>
  <si>
    <t>Oplechování rovné okapové hrany krytiny z taškových tabulí systémovou okapovou lištou z Pz s povrchovou úpravou rš 250 mm</t>
  </si>
  <si>
    <t>-1155014826</t>
  </si>
  <si>
    <t>13,2*2</t>
  </si>
  <si>
    <t>764511601</t>
  </si>
  <si>
    <t>Žlab podokapní půlkruhový z Pz s povrchovou úpravou rš 250 mm</t>
  </si>
  <si>
    <t>37443781</t>
  </si>
  <si>
    <t>764511641</t>
  </si>
  <si>
    <t>Kotlík oválný (trychtýřový) pro podokapní žlaby z Pz s povrchovou úpravou do 250/90 mm</t>
  </si>
  <si>
    <t>1105045176</t>
  </si>
  <si>
    <t>764518621</t>
  </si>
  <si>
    <t>Svody kruhové včetně objímek, kolen, odskoků z Pz s povrchovou úpravou průměru do 90 mm</t>
  </si>
  <si>
    <t>595883239</t>
  </si>
  <si>
    <t>3,5*4</t>
  </si>
  <si>
    <t>53</t>
  </si>
  <si>
    <t>765191011</t>
  </si>
  <si>
    <t>Montáž pojistné hydroizolační nebo parotěsné fólie kladené ve sklonu do 30° volně na krokve</t>
  </si>
  <si>
    <t>-1988594566</t>
  </si>
  <si>
    <t>54</t>
  </si>
  <si>
    <t>63150819R</t>
  </si>
  <si>
    <t>fólie difuzně propustná pro doplňkovou hydroizolační vrstvu tl 0,5 mm</t>
  </si>
  <si>
    <t>641472363</t>
  </si>
  <si>
    <t>95*1,20</t>
  </si>
  <si>
    <t>55</t>
  </si>
  <si>
    <t>998764101</t>
  </si>
  <si>
    <t>Přesun hmot tonážní pro konstrukce klempířské v objektech v do 6 m</t>
  </si>
  <si>
    <t>-804982736</t>
  </si>
  <si>
    <t>766</t>
  </si>
  <si>
    <t>Konstrukce truhlářské</t>
  </si>
  <si>
    <t>56</t>
  </si>
  <si>
    <t>766411214</t>
  </si>
  <si>
    <t>Montáž obložení stěn pl do 5 m2 palubkami z měkkého dřeva š přes 100 mm</t>
  </si>
  <si>
    <t>-973868574</t>
  </si>
  <si>
    <t>obklad stěn fasády</t>
  </si>
  <si>
    <t>severní stěna</t>
  </si>
  <si>
    <t>jižní stěna</t>
  </si>
  <si>
    <t>19,2</t>
  </si>
  <si>
    <t>východní a západní stěna</t>
  </si>
  <si>
    <t>20,15*2</t>
  </si>
  <si>
    <t>57</t>
  </si>
  <si>
    <t>-2051551117</t>
  </si>
  <si>
    <t>pro obklad palubkami</t>
  </si>
  <si>
    <t>95,50*1,10-0,05</t>
  </si>
  <si>
    <t>58</t>
  </si>
  <si>
    <t>998766101</t>
  </si>
  <si>
    <t>Přesun hmot tonážní pro kce truhlářské v objektech v do 6 m</t>
  </si>
  <si>
    <t>534775788</t>
  </si>
  <si>
    <t>783</t>
  </si>
  <si>
    <t>Dokončovací práce - nátěry</t>
  </si>
  <si>
    <t>59</t>
  </si>
  <si>
    <t>783114101</t>
  </si>
  <si>
    <t>Základní jednonásobný syntetický nátěr truhlářských konstrukcí</t>
  </si>
  <si>
    <t>1004488125</t>
  </si>
  <si>
    <t>nátěr dřevěného obkladu stěn a podhledů</t>
  </si>
  <si>
    <t>95,5*2+18,50</t>
  </si>
  <si>
    <t>nátěr bednění střechy zespoda</t>
  </si>
  <si>
    <t>95</t>
  </si>
  <si>
    <t>nátěr trámů</t>
  </si>
  <si>
    <t>(0,08*2+0,14*2)*44,56</t>
  </si>
  <si>
    <t>0,14*4*52,35</t>
  </si>
  <si>
    <t>(0,14*2+0,20*2)*45+0,97</t>
  </si>
  <si>
    <t>783118101</t>
  </si>
  <si>
    <t>Lazurovací jednonásobný syntetický nátěr truhlářských konstrukcí</t>
  </si>
  <si>
    <t>1762627546</t>
  </si>
  <si>
    <t>385*2</t>
  </si>
  <si>
    <t>Práce a dodávky M</t>
  </si>
  <si>
    <t>HRM</t>
  </si>
  <si>
    <t>Hromosvod</t>
  </si>
  <si>
    <t>61</t>
  </si>
  <si>
    <t>2100000R1</t>
  </si>
  <si>
    <t>Hromosvod - montáž a dodávka vč.revize</t>
  </si>
  <si>
    <t>64</t>
  </si>
  <si>
    <t>1517730289</t>
  </si>
  <si>
    <t>04 - SO 04 - Přípojky technické infrastruktury</t>
  </si>
  <si>
    <t xml:space="preserve">    21-M - Elektromontáže</t>
  </si>
  <si>
    <t xml:space="preserve">    46-M - Zemní práce při extr.mont.pracích</t>
  </si>
  <si>
    <t>-1238256169</t>
  </si>
  <si>
    <t>výkop pro vodovodní přípojku v dl.3m mimo jámu</t>
  </si>
  <si>
    <t>(1,10*1,6*3,0-0,28)*0,50</t>
  </si>
  <si>
    <t>1802450989</t>
  </si>
  <si>
    <t>5*0,50</t>
  </si>
  <si>
    <t>813129548</t>
  </si>
  <si>
    <t>1,6*2*3</t>
  </si>
  <si>
    <t>-1744428397</t>
  </si>
  <si>
    <t>-710195597</t>
  </si>
  <si>
    <t>celé vodovodní přípojky v dl.7m včetně vedení v jámě</t>
  </si>
  <si>
    <t>1,10*0,40*7,0</t>
  </si>
  <si>
    <t>142723842</t>
  </si>
  <si>
    <t>3,08*2,0</t>
  </si>
  <si>
    <t>-1263119709</t>
  </si>
  <si>
    <t>5*0,5</t>
  </si>
  <si>
    <t>-1747179940</t>
  </si>
  <si>
    <t>2,5</t>
  </si>
  <si>
    <t>-1790809655</t>
  </si>
  <si>
    <t>vodovodní přípojka v dl.3m mimo vedení v jámě</t>
  </si>
  <si>
    <t>1,10*(1,6-0,1-0,4)*3,0-0,03</t>
  </si>
  <si>
    <t>-761168917</t>
  </si>
  <si>
    <t>-3,6*0,5</t>
  </si>
  <si>
    <t>949479241</t>
  </si>
  <si>
    <t>810115423</t>
  </si>
  <si>
    <t>576871279</t>
  </si>
  <si>
    <t>1,40*2,0</t>
  </si>
  <si>
    <t>2098652653</t>
  </si>
  <si>
    <t>0,56+0,77+3,08</t>
  </si>
  <si>
    <t>451541111</t>
  </si>
  <si>
    <t>Lože pod potrubí otevřený výkop ze štěrkodrtě</t>
  </si>
  <si>
    <t>-877691936</t>
  </si>
  <si>
    <t>pod vodovodní šachtu</t>
  </si>
  <si>
    <t>0,25*1,5*1,5</t>
  </si>
  <si>
    <t>-16546111</t>
  </si>
  <si>
    <t xml:space="preserve">podsyp potrubí </t>
  </si>
  <si>
    <t>1,10*0,10*7,0</t>
  </si>
  <si>
    <t>871161211</t>
  </si>
  <si>
    <t>Montáž potrubí z PE100 RC SDR 11 otevřený výkop svařovaných elektrotvarovkou d 32 x 3,0 mm</t>
  </si>
  <si>
    <t>573060072</t>
  </si>
  <si>
    <t>vodovodní přípojka</t>
  </si>
  <si>
    <t>28613500</t>
  </si>
  <si>
    <t>potrubí vodovodní dvouvrstvé PE100 RC SDR11 32x3,0mm</t>
  </si>
  <si>
    <t>-1212723606</t>
  </si>
  <si>
    <t>Poznámka k položce:_x000d_
typ V2</t>
  </si>
  <si>
    <t>877161110</t>
  </si>
  <si>
    <t>Montáž elektrokolen 45° na vodovodním potrubí z PE trub d 32</t>
  </si>
  <si>
    <t>-1200329387</t>
  </si>
  <si>
    <t>28615010</t>
  </si>
  <si>
    <t>elektrokoleno 45° PE 100 PN16 D 32mm</t>
  </si>
  <si>
    <t>2041624184</t>
  </si>
  <si>
    <t>877161112</t>
  </si>
  <si>
    <t>Montáž elektrokolen 90° na vodovodním potrubí z PE trub d 32</t>
  </si>
  <si>
    <t>-1729356657</t>
  </si>
  <si>
    <t>28653052</t>
  </si>
  <si>
    <t>elektrokoleno 90° PE 100 D 32mm</t>
  </si>
  <si>
    <t>-1073038544</t>
  </si>
  <si>
    <t>8700000R1</t>
  </si>
  <si>
    <t>Napojení nové vodovodní přípojky d32 na stávající rozvod mechanickou spojkou</t>
  </si>
  <si>
    <t>80486738</t>
  </si>
  <si>
    <t>722232045</t>
  </si>
  <si>
    <t>Kohout kulový přímý G 1" PN 42 do 185°C vnitřní závit</t>
  </si>
  <si>
    <t>-1569966970</t>
  </si>
  <si>
    <t>ukončení potrubí d32 v šachtě</t>
  </si>
  <si>
    <t>894410213</t>
  </si>
  <si>
    <t>Osazení betonových dílců pro kanalizační šachty DN 1000 skruž rovná výšky 1000 mm</t>
  </si>
  <si>
    <t>-1751552792</t>
  </si>
  <si>
    <t>vodovodní šachta</t>
  </si>
  <si>
    <t>59224069</t>
  </si>
  <si>
    <t>skruž betonová DN 1000x1000 100x100x12cm</t>
  </si>
  <si>
    <t>1618528772</t>
  </si>
  <si>
    <t>894410232</t>
  </si>
  <si>
    <t>Osazení betonových dílců pro kanalizační šachty DN 1000 skruž přechodová (konus)</t>
  </si>
  <si>
    <t>914278483</t>
  </si>
  <si>
    <t>59224312</t>
  </si>
  <si>
    <t>konus betonové šachty DN 1000 kanalizační 100x62,5x58cm tl stěny 12 stupadla poplastovaná</t>
  </si>
  <si>
    <t>23247141</t>
  </si>
  <si>
    <t>899103112</t>
  </si>
  <si>
    <t>Osazení poklopů litinových, ocelových nebo železobetonových včetně rámů pro třídu zatížení B125, C250</t>
  </si>
  <si>
    <t>-971234585</t>
  </si>
  <si>
    <t>28661933</t>
  </si>
  <si>
    <t>poklop šachtový litinový DN 600 pro třídu zatížení B125</t>
  </si>
  <si>
    <t>1194989728</t>
  </si>
  <si>
    <t>2142565016</t>
  </si>
  <si>
    <t>přípojka</t>
  </si>
  <si>
    <t>892233122</t>
  </si>
  <si>
    <t>Proplach a dezinfekce vodovodního potrubí DN do 70</t>
  </si>
  <si>
    <t>-953422875</t>
  </si>
  <si>
    <t>-1914513772</t>
  </si>
  <si>
    <t>1038415245</t>
  </si>
  <si>
    <t>-1051856516</t>
  </si>
  <si>
    <t>Vyvrtání prostupu d50 do stěny šachty vč.utěsnění</t>
  </si>
  <si>
    <t>1938374132</t>
  </si>
  <si>
    <t>do stěny vodovodní šachty</t>
  </si>
  <si>
    <t>998276101</t>
  </si>
  <si>
    <t>Přesun hmot pro trubní vedení z trub z plastických hmot otevřený výkop</t>
  </si>
  <si>
    <t>1476206454</t>
  </si>
  <si>
    <t>21-M</t>
  </si>
  <si>
    <t>Elektromontáže</t>
  </si>
  <si>
    <t>741122232</t>
  </si>
  <si>
    <t>Montáž kabel Cu plný kulatý žíla 5x4 až 6 mm2 uložený volně (např. CYKY)</t>
  </si>
  <si>
    <t>-1940676973</t>
  </si>
  <si>
    <t>přípojka nn</t>
  </si>
  <si>
    <t>12,50</t>
  </si>
  <si>
    <t>34111098</t>
  </si>
  <si>
    <t>kabel instalační jádro Cu plné izolace PVC plášť PVC 450/750V (CYKY) 5x4mm2</t>
  </si>
  <si>
    <t>128</t>
  </si>
  <si>
    <t>-270338569</t>
  </si>
  <si>
    <t>46-M</t>
  </si>
  <si>
    <t>Zemní práce při extr.mont.pracích</t>
  </si>
  <si>
    <t>460171162</t>
  </si>
  <si>
    <t>Hloubení kabelových nezapažených rýh strojně š 35 cm hl 70 cm v hornině tř I skupiny 3</t>
  </si>
  <si>
    <t>-428422406</t>
  </si>
  <si>
    <t>pro přípojku nn</t>
  </si>
  <si>
    <t>460451172</t>
  </si>
  <si>
    <t>Zásyp kabelových rýh strojně se zhutněním š 35 cm hl 70 cm z horniny tř I skupiny 3</t>
  </si>
  <si>
    <t>392831415</t>
  </si>
  <si>
    <t>460661111</t>
  </si>
  <si>
    <t>Kabelové lože z písku pro kabely nn bez zakrytí š lože do 35 cm</t>
  </si>
  <si>
    <t>1626095829</t>
  </si>
  <si>
    <t>05 - Vedlejší náklady</t>
  </si>
  <si>
    <t>VRN - Vedlejší rozpočtové náklady</t>
  </si>
  <si>
    <t>VRN</t>
  </si>
  <si>
    <t>Vedlejší rozpočtové náklady</t>
  </si>
  <si>
    <t>0100000R1</t>
  </si>
  <si>
    <t>Výškové a polohové vytýčení všech inženýrských sítí na staveništi a jejich ověření u správců</t>
  </si>
  <si>
    <t>1024</t>
  </si>
  <si>
    <t>-1559779538</t>
  </si>
  <si>
    <t>0100000R2</t>
  </si>
  <si>
    <t>Vytýčení základních směrových a výškových bodů stavby</t>
  </si>
  <si>
    <t>-176528956</t>
  </si>
  <si>
    <t>0100000R3</t>
  </si>
  <si>
    <t>Zaměření skutečného provedení stavby</t>
  </si>
  <si>
    <t>1975946766</t>
  </si>
  <si>
    <t>0130000R2</t>
  </si>
  <si>
    <t>Dokumentace skutečného provedení stavby</t>
  </si>
  <si>
    <t>-397314838</t>
  </si>
  <si>
    <t>0300000R1</t>
  </si>
  <si>
    <t>Zařízení staveniště - vybavení (buňky, TOI), zabezpečení, zrušení staveniště, připojení na inženýrské sítě</t>
  </si>
  <si>
    <t>-2079376436</t>
  </si>
  <si>
    <t>0400020R1</t>
  </si>
  <si>
    <t>Kompletační a koordinační činnost</t>
  </si>
  <si>
    <t>2038149836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</si>
</sst>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4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4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12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SONA6906-1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15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Aš - Horní Paseky - Čistírna odpadních vod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0" t="str">
        <f>IF(AN8= "","",AN8)</f>
        <v>21. 6. 2024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Aš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>KV ENGINEERING s.r.o.Karlovy Vary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Neubauerová Soňa, SK-Projekt Ostrov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SO 01 - Čistírna odp...'!J30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'01 - SO 01 - Čistírna odp...'!P125</f>
        <v>0</v>
      </c>
      <c r="AV95" s="129">
        <f>'01 - SO 01 - Čistírna odp...'!J33</f>
        <v>0</v>
      </c>
      <c r="AW95" s="129">
        <f>'01 - SO 01 - Čistírna odp...'!J34</f>
        <v>0</v>
      </c>
      <c r="AX95" s="129">
        <f>'01 - SO 01 - Čistírna odp...'!J35</f>
        <v>0</v>
      </c>
      <c r="AY95" s="129">
        <f>'01 - SO 01 - Čistírna odp...'!J36</f>
        <v>0</v>
      </c>
      <c r="AZ95" s="129">
        <f>'01 - SO 01 - Čistírna odp...'!F33</f>
        <v>0</v>
      </c>
      <c r="BA95" s="129">
        <f>'01 - SO 01 - Čistírna odp...'!F34</f>
        <v>0</v>
      </c>
      <c r="BB95" s="129">
        <f>'01 - SO 01 - Čistírna odp...'!F35</f>
        <v>0</v>
      </c>
      <c r="BC95" s="129">
        <f>'01 - SO 01 - Čistírna odp...'!F36</f>
        <v>0</v>
      </c>
      <c r="BD95" s="131">
        <f>'01 - SO 01 - Čistírna odp...'!F37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SO 02 - Zpevněné plo...'!J30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'02 - SO 02 - Zpevněné plo...'!P124</f>
        <v>0</v>
      </c>
      <c r="AV96" s="129">
        <f>'02 - SO 02 - Zpevněné plo...'!J33</f>
        <v>0</v>
      </c>
      <c r="AW96" s="129">
        <f>'02 - SO 02 - Zpevněné plo...'!J34</f>
        <v>0</v>
      </c>
      <c r="AX96" s="129">
        <f>'02 - SO 02 - Zpevněné plo...'!J35</f>
        <v>0</v>
      </c>
      <c r="AY96" s="129">
        <f>'02 - SO 02 - Zpevněné plo...'!J36</f>
        <v>0</v>
      </c>
      <c r="AZ96" s="129">
        <f>'02 - SO 02 - Zpevněné plo...'!F33</f>
        <v>0</v>
      </c>
      <c r="BA96" s="129">
        <f>'02 - SO 02 - Zpevněné plo...'!F34</f>
        <v>0</v>
      </c>
      <c r="BB96" s="129">
        <f>'02 - SO 02 - Zpevněné plo...'!F35</f>
        <v>0</v>
      </c>
      <c r="BC96" s="129">
        <f>'02 - SO 02 - Zpevněné plo...'!F36</f>
        <v>0</v>
      </c>
      <c r="BD96" s="131">
        <f>'02 - SO 02 - Zpevněné plo...'!F37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SO 03 - Přístřešek'!J30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28">
        <v>0</v>
      </c>
      <c r="AT97" s="129">
        <f>ROUND(SUM(AV97:AW97),2)</f>
        <v>0</v>
      </c>
      <c r="AU97" s="130">
        <f>'03 - SO 03 - Přístřešek'!P129</f>
        <v>0</v>
      </c>
      <c r="AV97" s="129">
        <f>'03 - SO 03 - Přístřešek'!J33</f>
        <v>0</v>
      </c>
      <c r="AW97" s="129">
        <f>'03 - SO 03 - Přístřešek'!J34</f>
        <v>0</v>
      </c>
      <c r="AX97" s="129">
        <f>'03 - SO 03 - Přístřešek'!J35</f>
        <v>0</v>
      </c>
      <c r="AY97" s="129">
        <f>'03 - SO 03 - Přístřešek'!J36</f>
        <v>0</v>
      </c>
      <c r="AZ97" s="129">
        <f>'03 - SO 03 - Přístřešek'!F33</f>
        <v>0</v>
      </c>
      <c r="BA97" s="129">
        <f>'03 - SO 03 - Přístřešek'!F34</f>
        <v>0</v>
      </c>
      <c r="BB97" s="129">
        <f>'03 - SO 03 - Přístřešek'!F35</f>
        <v>0</v>
      </c>
      <c r="BC97" s="129">
        <f>'03 - SO 03 - Přístřešek'!F36</f>
        <v>0</v>
      </c>
      <c r="BD97" s="131">
        <f>'03 - SO 03 - Přístřešek'!F37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7" customFormat="1" ht="24.75" customHeight="1">
      <c r="A98" s="120" t="s">
        <v>79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SO 04 - Přípojky tec...'!J30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82</v>
      </c>
      <c r="AR98" s="127"/>
      <c r="AS98" s="128">
        <v>0</v>
      </c>
      <c r="AT98" s="129">
        <f>ROUND(SUM(AV98:AW98),2)</f>
        <v>0</v>
      </c>
      <c r="AU98" s="130">
        <f>'04 - SO 04 - Přípojky tec...'!P125</f>
        <v>0</v>
      </c>
      <c r="AV98" s="129">
        <f>'04 - SO 04 - Přípojky tec...'!J33</f>
        <v>0</v>
      </c>
      <c r="AW98" s="129">
        <f>'04 - SO 04 - Přípojky tec...'!J34</f>
        <v>0</v>
      </c>
      <c r="AX98" s="129">
        <f>'04 - SO 04 - Přípojky tec...'!J35</f>
        <v>0</v>
      </c>
      <c r="AY98" s="129">
        <f>'04 - SO 04 - Přípojky tec...'!J36</f>
        <v>0</v>
      </c>
      <c r="AZ98" s="129">
        <f>'04 - SO 04 - Přípojky tec...'!F33</f>
        <v>0</v>
      </c>
      <c r="BA98" s="129">
        <f>'04 - SO 04 - Přípojky tec...'!F34</f>
        <v>0</v>
      </c>
      <c r="BB98" s="129">
        <f>'04 - SO 04 - Přípojky tec...'!F35</f>
        <v>0</v>
      </c>
      <c r="BC98" s="129">
        <f>'04 - SO 04 - Přípojky tec...'!F36</f>
        <v>0</v>
      </c>
      <c r="BD98" s="131">
        <f>'04 - SO 04 - Přípojky tec...'!F37</f>
        <v>0</v>
      </c>
      <c r="BE98" s="7"/>
      <c r="BT98" s="132" t="s">
        <v>83</v>
      </c>
      <c r="BV98" s="132" t="s">
        <v>77</v>
      </c>
      <c r="BW98" s="132" t="s">
        <v>94</v>
      </c>
      <c r="BX98" s="132" t="s">
        <v>5</v>
      </c>
      <c r="CL98" s="132" t="s">
        <v>1</v>
      </c>
      <c r="CM98" s="132" t="s">
        <v>85</v>
      </c>
    </row>
    <row r="99" s="7" customFormat="1" ht="16.5" customHeight="1">
      <c r="A99" s="120" t="s">
        <v>79</v>
      </c>
      <c r="B99" s="121"/>
      <c r="C99" s="122"/>
      <c r="D99" s="123" t="s">
        <v>95</v>
      </c>
      <c r="E99" s="123"/>
      <c r="F99" s="123"/>
      <c r="G99" s="123"/>
      <c r="H99" s="123"/>
      <c r="I99" s="124"/>
      <c r="J99" s="123" t="s">
        <v>96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Vedlejší náklady'!J30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82</v>
      </c>
      <c r="AR99" s="127"/>
      <c r="AS99" s="133">
        <v>0</v>
      </c>
      <c r="AT99" s="134">
        <f>ROUND(SUM(AV99:AW99),2)</f>
        <v>0</v>
      </c>
      <c r="AU99" s="135">
        <f>'05 - Vedlejší náklady'!P117</f>
        <v>0</v>
      </c>
      <c r="AV99" s="134">
        <f>'05 - Vedlejší náklady'!J33</f>
        <v>0</v>
      </c>
      <c r="AW99" s="134">
        <f>'05 - Vedlejší náklady'!J34</f>
        <v>0</v>
      </c>
      <c r="AX99" s="134">
        <f>'05 - Vedlejší náklady'!J35</f>
        <v>0</v>
      </c>
      <c r="AY99" s="134">
        <f>'05 - Vedlejší náklady'!J36</f>
        <v>0</v>
      </c>
      <c r="AZ99" s="134">
        <f>'05 - Vedlejší náklady'!F33</f>
        <v>0</v>
      </c>
      <c r="BA99" s="134">
        <f>'05 - Vedlejší náklady'!F34</f>
        <v>0</v>
      </c>
      <c r="BB99" s="134">
        <f>'05 - Vedlejší náklady'!F35</f>
        <v>0</v>
      </c>
      <c r="BC99" s="134">
        <f>'05 - Vedlejší náklady'!F36</f>
        <v>0</v>
      </c>
      <c r="BD99" s="136">
        <f>'05 - Vedlejší náklady'!F37</f>
        <v>0</v>
      </c>
      <c r="BE99" s="7"/>
      <c r="BT99" s="132" t="s">
        <v>83</v>
      </c>
      <c r="BV99" s="132" t="s">
        <v>77</v>
      </c>
      <c r="BW99" s="132" t="s">
        <v>97</v>
      </c>
      <c r="BX99" s="132" t="s">
        <v>5</v>
      </c>
      <c r="CL99" s="132" t="s">
        <v>1</v>
      </c>
      <c r="CM99" s="132" t="s">
        <v>85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kQKbhRdKecva7FXz+uRAEIrPQnGDR0kWA8w9YlBbVcbiJaDGnnBilLjMZs+JIIpjWhZkNQ+9S1rCNsHgE60u1A==" hashValue="5iyLZ9qh3//T1GwKCqW+7JUWBuk1/0ItaiMFlzDP1POOu6Pj/K5kvHsl8JJOsZOgoiFID1Vnkw2g0xNWuegCD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O 01 - Čistírna odp...'!C2" display="/"/>
    <hyperlink ref="A96" location="'02 - SO 02 - Zpevněné plo...'!C2" display="/"/>
    <hyperlink ref="A97" location="'03 - SO 03 - Přístřešek'!C2" display="/"/>
    <hyperlink ref="A98" location="'04 - SO 04 - Přípojky tec...'!C2" display="/"/>
    <hyperlink ref="A99" location="'05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15</v>
      </c>
      <c r="L6" s="21"/>
    </row>
    <row r="7" s="1" customFormat="1" ht="16.5" customHeight="1">
      <c r="B7" s="21"/>
      <c r="E7" s="142" t="str">
        <f>'Rekapitulace stavby'!K6</f>
        <v>Aš - Horní Paseky -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17</v>
      </c>
      <c r="E11" s="39"/>
      <c r="F11" s="144" t="s">
        <v>1</v>
      </c>
      <c r="G11" s="39"/>
      <c r="H11" s="39"/>
      <c r="I11" s="141" t="s">
        <v>18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19</v>
      </c>
      <c r="E12" s="39"/>
      <c r="F12" s="144" t="s">
        <v>20</v>
      </c>
      <c r="G12" s="39"/>
      <c r="H12" s="39"/>
      <c r="I12" s="141" t="s">
        <v>21</v>
      </c>
      <c r="J12" s="145" t="str">
        <f>'Rekapitulace stavby'!AN8</f>
        <v>21. 6. 2024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23</v>
      </c>
      <c r="E14" s="39"/>
      <c r="F14" s="39"/>
      <c r="G14" s="39"/>
      <c r="H14" s="39"/>
      <c r="I14" s="141" t="s">
        <v>24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25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24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30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24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ROUND((SUM(BE125:BE317)),  2)</f>
        <v>0</v>
      </c>
      <c r="G33" s="39"/>
      <c r="H33" s="39"/>
      <c r="I33" s="156">
        <v>0.20999999999999999</v>
      </c>
      <c r="J33" s="155">
        <f>ROUND(((SUM(BE125:BE317))*I33),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ROUND((SUM(BF125:BF317)),  2)</f>
        <v>0</v>
      </c>
      <c r="G34" s="39"/>
      <c r="H34" s="39"/>
      <c r="I34" s="156">
        <v>0.12</v>
      </c>
      <c r="J34" s="155">
        <f>ROUND(((SUM(BF125:BF317))*I34),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ROUND((SUM(BG125:BG317)),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ROUND((SUM(BH125:BH317)),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ROUND((SUM(BI125:BI317)),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Aš - Horní Paseky -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SO 01 - Čistírna odpadních 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 xml:space="preserve"> </v>
      </c>
      <c r="G89" s="41"/>
      <c r="H89" s="41"/>
      <c r="I89" s="33" t="s">
        <v>21</v>
      </c>
      <c r="J89" s="80" t="str">
        <f>IF(J12="","",J12)</f>
        <v>21. 6. 2024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23</v>
      </c>
      <c r="D91" s="41"/>
      <c r="E91" s="41"/>
      <c r="F91" s="28" t="str">
        <f>E15</f>
        <v>Město Aš</v>
      </c>
      <c r="G91" s="41"/>
      <c r="H91" s="41"/>
      <c r="I91" s="33" t="s">
        <v>29</v>
      </c>
      <c r="J91" s="37" t="str">
        <f>E21</f>
        <v>KV ENGINEERING s.r.o.Karlovy Vary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Neubauerová Soňa, SK-Projekt Ostrov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J193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89"/>
      <c r="J100" s="190">
        <f>J232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J235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J242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J253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113</v>
      </c>
      <c r="E104" s="189"/>
      <c r="F104" s="189"/>
      <c r="G104" s="189"/>
      <c r="H104" s="189"/>
      <c r="I104" s="189"/>
      <c r="J104" s="190">
        <f>J289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114</v>
      </c>
      <c r="E105" s="189"/>
      <c r="F105" s="189"/>
      <c r="G105" s="189"/>
      <c r="H105" s="189"/>
      <c r="I105" s="189"/>
      <c r="J105" s="190">
        <f>J316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Aš - Horní Paseky - Čistírna odpadních vod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01 - SO 01 - Čistírna odpadních vod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19</v>
      </c>
      <c r="D119" s="41"/>
      <c r="E119" s="41"/>
      <c r="F119" s="28" t="str">
        <f>F12</f>
        <v xml:space="preserve"> </v>
      </c>
      <c r="G119" s="41"/>
      <c r="H119" s="41"/>
      <c r="I119" s="33" t="s">
        <v>21</v>
      </c>
      <c r="J119" s="80" t="str">
        <f>IF(J12="","",J12)</f>
        <v>21. 6. 2024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23</v>
      </c>
      <c r="D121" s="41"/>
      <c r="E121" s="41"/>
      <c r="F121" s="28" t="str">
        <f>E15</f>
        <v>Město Aš</v>
      </c>
      <c r="G121" s="41"/>
      <c r="H121" s="41"/>
      <c r="I121" s="33" t="s">
        <v>29</v>
      </c>
      <c r="J121" s="37" t="str">
        <f>E21</f>
        <v>KV ENGINEERING s.r.o.Karlovy Vary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27</v>
      </c>
      <c r="D122" s="41"/>
      <c r="E122" s="41"/>
      <c r="F122" s="28" t="str">
        <f>IF(E18="","",E18)</f>
        <v>Vyplň údaj</v>
      </c>
      <c r="G122" s="41"/>
      <c r="H122" s="41"/>
      <c r="I122" s="33" t="s">
        <v>32</v>
      </c>
      <c r="J122" s="37" t="str">
        <f>E24</f>
        <v>Neubauerová Soňa, SK-Projekt Ostrov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116</v>
      </c>
      <c r="D124" s="195" t="s">
        <v>60</v>
      </c>
      <c r="E124" s="195" t="s">
        <v>56</v>
      </c>
      <c r="F124" s="195" t="s">
        <v>57</v>
      </c>
      <c r="G124" s="195" t="s">
        <v>117</v>
      </c>
      <c r="H124" s="195" t="s">
        <v>118</v>
      </c>
      <c r="I124" s="195" t="s">
        <v>119</v>
      </c>
      <c r="J124" s="196" t="s">
        <v>103</v>
      </c>
      <c r="K124" s="197" t="s">
        <v>120</v>
      </c>
      <c r="L124" s="198"/>
      <c r="M124" s="101" t="s">
        <v>1</v>
      </c>
      <c r="N124" s="102" t="s">
        <v>39</v>
      </c>
      <c r="O124" s="102" t="s">
        <v>121</v>
      </c>
      <c r="P124" s="102" t="s">
        <v>122</v>
      </c>
      <c r="Q124" s="102" t="s">
        <v>123</v>
      </c>
      <c r="R124" s="102" t="s">
        <v>124</v>
      </c>
      <c r="S124" s="102" t="s">
        <v>125</v>
      </c>
      <c r="T124" s="103" t="s">
        <v>126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127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</f>
        <v>0</v>
      </c>
      <c r="Q125" s="105"/>
      <c r="R125" s="201">
        <f>R126</f>
        <v>35.6067751</v>
      </c>
      <c r="S125" s="105"/>
      <c r="T125" s="202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105</v>
      </c>
      <c r="BK125" s="203">
        <f>BK126</f>
        <v>0</v>
      </c>
    </row>
    <row r="126" s="12" customFormat="1" ht="25.92" customHeight="1">
      <c r="A126" s="12"/>
      <c r="B126" s="204"/>
      <c r="C126" s="205"/>
      <c r="D126" s="206" t="s">
        <v>74</v>
      </c>
      <c r="E126" s="207" t="s">
        <v>128</v>
      </c>
      <c r="F126" s="207" t="s">
        <v>129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P127+P193+P232+P235+P242+P253+P289+P316</f>
        <v>0</v>
      </c>
      <c r="Q126" s="212"/>
      <c r="R126" s="213">
        <f>R127+R193+R232+R235+R242+R253+R289+R316</f>
        <v>35.6067751</v>
      </c>
      <c r="S126" s="212"/>
      <c r="T126" s="214">
        <f>T127+T193+T232+T235+T242+T253+T289+T316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74</v>
      </c>
      <c r="AU126" s="216" t="s">
        <v>75</v>
      </c>
      <c r="AY126" s="215" t="s">
        <v>130</v>
      </c>
      <c r="BK126" s="217">
        <f>BK127+BK193+BK232+BK235+BK242+BK253+BK289+BK316</f>
        <v>0</v>
      </c>
    </row>
    <row r="127" s="12" customFormat="1" ht="22.8" customHeight="1">
      <c r="A127" s="12"/>
      <c r="B127" s="204"/>
      <c r="C127" s="205"/>
      <c r="D127" s="206" t="s">
        <v>74</v>
      </c>
      <c r="E127" s="218" t="s">
        <v>83</v>
      </c>
      <c r="F127" s="218" t="s">
        <v>131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SUM(P128:P192)</f>
        <v>0</v>
      </c>
      <c r="Q127" s="212"/>
      <c r="R127" s="213">
        <f>SUM(R128:R192)</f>
        <v>0.017472000000000001</v>
      </c>
      <c r="S127" s="212"/>
      <c r="T127" s="214">
        <f>SUM(T128:T192)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83</v>
      </c>
      <c r="AT127" s="216" t="s">
        <v>74</v>
      </c>
      <c r="AU127" s="216" t="s">
        <v>83</v>
      </c>
      <c r="AY127" s="215" t="s">
        <v>130</v>
      </c>
      <c r="BK127" s="217">
        <f>SUM(BK128:BK192)</f>
        <v>0</v>
      </c>
    </row>
    <row r="128" s="2" customFormat="1" ht="33" customHeight="1">
      <c r="A128" s="39"/>
      <c r="B128" s="40"/>
      <c r="C128" s="220" t="s">
        <v>83</v>
      </c>
      <c r="D128" s="220" t="s">
        <v>132</v>
      </c>
      <c r="E128" s="221" t="s">
        <v>133</v>
      </c>
      <c r="F128" s="222" t="s">
        <v>134</v>
      </c>
      <c r="G128" s="223" t="s">
        <v>135</v>
      </c>
      <c r="H128" s="224">
        <v>7</v>
      </c>
      <c r="I128" s="225"/>
      <c r="J128" s="224">
        <f>ROUND(I128*H128,2)</f>
        <v>0</v>
      </c>
      <c r="K128" s="226"/>
      <c r="L128" s="45"/>
      <c r="M128" s="227" t="s">
        <v>1</v>
      </c>
      <c r="N128" s="228" t="s">
        <v>40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136</v>
      </c>
      <c r="AT128" s="231" t="s">
        <v>132</v>
      </c>
      <c r="AU128" s="231" t="s">
        <v>85</v>
      </c>
      <c r="AY128" s="18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83</v>
      </c>
      <c r="BK128" s="232">
        <f>ROUND(I128*H128,2)</f>
        <v>0</v>
      </c>
      <c r="BL128" s="18" t="s">
        <v>136</v>
      </c>
      <c r="BM128" s="231" t="s">
        <v>137</v>
      </c>
    </row>
    <row r="129" s="2" customFormat="1">
      <c r="A129" s="39"/>
      <c r="B129" s="40"/>
      <c r="C129" s="41"/>
      <c r="D129" s="233" t="s">
        <v>138</v>
      </c>
      <c r="E129" s="41"/>
      <c r="F129" s="234" t="s">
        <v>139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138</v>
      </c>
      <c r="AU129" s="18" t="s">
        <v>85</v>
      </c>
    </row>
    <row r="130" s="13" customFormat="1">
      <c r="A130" s="13"/>
      <c r="B130" s="238"/>
      <c r="C130" s="239"/>
      <c r="D130" s="233" t="s">
        <v>140</v>
      </c>
      <c r="E130" s="240" t="s">
        <v>1</v>
      </c>
      <c r="F130" s="241" t="s">
        <v>141</v>
      </c>
      <c r="G130" s="239"/>
      <c r="H130" s="240" t="s">
        <v>1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140</v>
      </c>
      <c r="AU130" s="247" t="s">
        <v>85</v>
      </c>
      <c r="AV130" s="13" t="s">
        <v>83</v>
      </c>
      <c r="AW130" s="13" t="s">
        <v>31</v>
      </c>
      <c r="AX130" s="13" t="s">
        <v>75</v>
      </c>
      <c r="AY130" s="247" t="s">
        <v>130</v>
      </c>
    </row>
    <row r="131" s="13" customFormat="1">
      <c r="A131" s="13"/>
      <c r="B131" s="238"/>
      <c r="C131" s="239"/>
      <c r="D131" s="233" t="s">
        <v>140</v>
      </c>
      <c r="E131" s="240" t="s">
        <v>1</v>
      </c>
      <c r="F131" s="241" t="s">
        <v>142</v>
      </c>
      <c r="G131" s="239"/>
      <c r="H131" s="240" t="s">
        <v>1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140</v>
      </c>
      <c r="AU131" s="247" t="s">
        <v>85</v>
      </c>
      <c r="AV131" s="13" t="s">
        <v>83</v>
      </c>
      <c r="AW131" s="13" t="s">
        <v>31</v>
      </c>
      <c r="AX131" s="13" t="s">
        <v>75</v>
      </c>
      <c r="AY131" s="247" t="s">
        <v>130</v>
      </c>
    </row>
    <row r="132" s="14" customFormat="1">
      <c r="A132" s="14"/>
      <c r="B132" s="248"/>
      <c r="C132" s="249"/>
      <c r="D132" s="233" t="s">
        <v>140</v>
      </c>
      <c r="E132" s="250" t="s">
        <v>1</v>
      </c>
      <c r="F132" s="251" t="s">
        <v>143</v>
      </c>
      <c r="G132" s="249"/>
      <c r="H132" s="252">
        <v>3.52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140</v>
      </c>
      <c r="AU132" s="258" t="s">
        <v>85</v>
      </c>
      <c r="AV132" s="14" t="s">
        <v>85</v>
      </c>
      <c r="AW132" s="14" t="s">
        <v>31</v>
      </c>
      <c r="AX132" s="14" t="s">
        <v>75</v>
      </c>
      <c r="AY132" s="258" t="s">
        <v>130</v>
      </c>
    </row>
    <row r="133" s="14" customFormat="1">
      <c r="A133" s="14"/>
      <c r="B133" s="248"/>
      <c r="C133" s="249"/>
      <c r="D133" s="233" t="s">
        <v>140</v>
      </c>
      <c r="E133" s="250" t="s">
        <v>1</v>
      </c>
      <c r="F133" s="251" t="s">
        <v>144</v>
      </c>
      <c r="G133" s="249"/>
      <c r="H133" s="252">
        <v>3.48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140</v>
      </c>
      <c r="AU133" s="258" t="s">
        <v>85</v>
      </c>
      <c r="AV133" s="14" t="s">
        <v>85</v>
      </c>
      <c r="AW133" s="14" t="s">
        <v>31</v>
      </c>
      <c r="AX133" s="14" t="s">
        <v>75</v>
      </c>
      <c r="AY133" s="258" t="s">
        <v>130</v>
      </c>
    </row>
    <row r="134" s="15" customFormat="1">
      <c r="A134" s="15"/>
      <c r="B134" s="259"/>
      <c r="C134" s="260"/>
      <c r="D134" s="233" t="s">
        <v>140</v>
      </c>
      <c r="E134" s="261" t="s">
        <v>1</v>
      </c>
      <c r="F134" s="262" t="s">
        <v>145</v>
      </c>
      <c r="G134" s="260"/>
      <c r="H134" s="263">
        <v>7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9" t="s">
        <v>140</v>
      </c>
      <c r="AU134" s="269" t="s">
        <v>85</v>
      </c>
      <c r="AV134" s="15" t="s">
        <v>136</v>
      </c>
      <c r="AW134" s="15" t="s">
        <v>31</v>
      </c>
      <c r="AX134" s="15" t="s">
        <v>83</v>
      </c>
      <c r="AY134" s="269" t="s">
        <v>130</v>
      </c>
    </row>
    <row r="135" s="2" customFormat="1" ht="33" customHeight="1">
      <c r="A135" s="39"/>
      <c r="B135" s="40"/>
      <c r="C135" s="220" t="s">
        <v>85</v>
      </c>
      <c r="D135" s="220" t="s">
        <v>132</v>
      </c>
      <c r="E135" s="221" t="s">
        <v>146</v>
      </c>
      <c r="F135" s="222" t="s">
        <v>147</v>
      </c>
      <c r="G135" s="223" t="s">
        <v>135</v>
      </c>
      <c r="H135" s="224">
        <v>7</v>
      </c>
      <c r="I135" s="225"/>
      <c r="J135" s="224">
        <f>ROUND(I135*H135,2)</f>
        <v>0</v>
      </c>
      <c r="K135" s="226"/>
      <c r="L135" s="45"/>
      <c r="M135" s="227" t="s">
        <v>1</v>
      </c>
      <c r="N135" s="228" t="s">
        <v>40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136</v>
      </c>
      <c r="AT135" s="231" t="s">
        <v>132</v>
      </c>
      <c r="AU135" s="231" t="s">
        <v>85</v>
      </c>
      <c r="AY135" s="18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136</v>
      </c>
      <c r="BM135" s="231" t="s">
        <v>148</v>
      </c>
    </row>
    <row r="136" s="13" customFormat="1">
      <c r="A136" s="13"/>
      <c r="B136" s="238"/>
      <c r="C136" s="239"/>
      <c r="D136" s="233" t="s">
        <v>140</v>
      </c>
      <c r="E136" s="240" t="s">
        <v>1</v>
      </c>
      <c r="F136" s="241" t="s">
        <v>141</v>
      </c>
      <c r="G136" s="239"/>
      <c r="H136" s="240" t="s">
        <v>1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140</v>
      </c>
      <c r="AU136" s="247" t="s">
        <v>85</v>
      </c>
      <c r="AV136" s="13" t="s">
        <v>83</v>
      </c>
      <c r="AW136" s="13" t="s">
        <v>31</v>
      </c>
      <c r="AX136" s="13" t="s">
        <v>75</v>
      </c>
      <c r="AY136" s="247" t="s">
        <v>130</v>
      </c>
    </row>
    <row r="137" s="14" customFormat="1">
      <c r="A137" s="14"/>
      <c r="B137" s="248"/>
      <c r="C137" s="249"/>
      <c r="D137" s="233" t="s">
        <v>140</v>
      </c>
      <c r="E137" s="250" t="s">
        <v>1</v>
      </c>
      <c r="F137" s="251" t="s">
        <v>149</v>
      </c>
      <c r="G137" s="249"/>
      <c r="H137" s="252">
        <v>7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140</v>
      </c>
      <c r="AU137" s="258" t="s">
        <v>85</v>
      </c>
      <c r="AV137" s="14" t="s">
        <v>85</v>
      </c>
      <c r="AW137" s="14" t="s">
        <v>31</v>
      </c>
      <c r="AX137" s="14" t="s">
        <v>83</v>
      </c>
      <c r="AY137" s="258" t="s">
        <v>130</v>
      </c>
    </row>
    <row r="138" s="2" customFormat="1" ht="21.75" customHeight="1">
      <c r="A138" s="39"/>
      <c r="B138" s="40"/>
      <c r="C138" s="220" t="s">
        <v>150</v>
      </c>
      <c r="D138" s="220" t="s">
        <v>132</v>
      </c>
      <c r="E138" s="221" t="s">
        <v>151</v>
      </c>
      <c r="F138" s="222" t="s">
        <v>152</v>
      </c>
      <c r="G138" s="223" t="s">
        <v>153</v>
      </c>
      <c r="H138" s="224">
        <v>20.800000000000001</v>
      </c>
      <c r="I138" s="225"/>
      <c r="J138" s="224">
        <f>ROUND(I138*H138,2)</f>
        <v>0</v>
      </c>
      <c r="K138" s="226"/>
      <c r="L138" s="45"/>
      <c r="M138" s="227" t="s">
        <v>1</v>
      </c>
      <c r="N138" s="228" t="s">
        <v>40</v>
      </c>
      <c r="O138" s="92"/>
      <c r="P138" s="229">
        <f>O138*H138</f>
        <v>0</v>
      </c>
      <c r="Q138" s="229">
        <v>0.00084000000000000003</v>
      </c>
      <c r="R138" s="229">
        <f>Q138*H138</f>
        <v>0.017472000000000001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136</v>
      </c>
      <c r="AT138" s="231" t="s">
        <v>132</v>
      </c>
      <c r="AU138" s="231" t="s">
        <v>85</v>
      </c>
      <c r="AY138" s="18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83</v>
      </c>
      <c r="BK138" s="232">
        <f>ROUND(I138*H138,2)</f>
        <v>0</v>
      </c>
      <c r="BL138" s="18" t="s">
        <v>136</v>
      </c>
      <c r="BM138" s="231" t="s">
        <v>154</v>
      </c>
    </row>
    <row r="139" s="13" customFormat="1">
      <c r="A139" s="13"/>
      <c r="B139" s="238"/>
      <c r="C139" s="239"/>
      <c r="D139" s="233" t="s">
        <v>140</v>
      </c>
      <c r="E139" s="240" t="s">
        <v>1</v>
      </c>
      <c r="F139" s="241" t="s">
        <v>155</v>
      </c>
      <c r="G139" s="239"/>
      <c r="H139" s="240" t="s">
        <v>1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140</v>
      </c>
      <c r="AU139" s="247" t="s">
        <v>85</v>
      </c>
      <c r="AV139" s="13" t="s">
        <v>83</v>
      </c>
      <c r="AW139" s="13" t="s">
        <v>31</v>
      </c>
      <c r="AX139" s="13" t="s">
        <v>75</v>
      </c>
      <c r="AY139" s="247" t="s">
        <v>130</v>
      </c>
    </row>
    <row r="140" s="14" customFormat="1">
      <c r="A140" s="14"/>
      <c r="B140" s="248"/>
      <c r="C140" s="249"/>
      <c r="D140" s="233" t="s">
        <v>140</v>
      </c>
      <c r="E140" s="250" t="s">
        <v>1</v>
      </c>
      <c r="F140" s="251" t="s">
        <v>156</v>
      </c>
      <c r="G140" s="249"/>
      <c r="H140" s="252">
        <v>20.800000000000001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140</v>
      </c>
      <c r="AU140" s="258" t="s">
        <v>85</v>
      </c>
      <c r="AV140" s="14" t="s">
        <v>85</v>
      </c>
      <c r="AW140" s="14" t="s">
        <v>31</v>
      </c>
      <c r="AX140" s="14" t="s">
        <v>83</v>
      </c>
      <c r="AY140" s="258" t="s">
        <v>130</v>
      </c>
    </row>
    <row r="141" s="2" customFormat="1" ht="24.15" customHeight="1">
      <c r="A141" s="39"/>
      <c r="B141" s="40"/>
      <c r="C141" s="220" t="s">
        <v>136</v>
      </c>
      <c r="D141" s="220" t="s">
        <v>132</v>
      </c>
      <c r="E141" s="221" t="s">
        <v>157</v>
      </c>
      <c r="F141" s="222" t="s">
        <v>158</v>
      </c>
      <c r="G141" s="223" t="s">
        <v>153</v>
      </c>
      <c r="H141" s="224">
        <v>20.800000000000001</v>
      </c>
      <c r="I141" s="225"/>
      <c r="J141" s="224">
        <f>ROUND(I141*H141,2)</f>
        <v>0</v>
      </c>
      <c r="K141" s="226"/>
      <c r="L141" s="45"/>
      <c r="M141" s="227" t="s">
        <v>1</v>
      </c>
      <c r="N141" s="228" t="s">
        <v>40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136</v>
      </c>
      <c r="AT141" s="231" t="s">
        <v>132</v>
      </c>
      <c r="AU141" s="231" t="s">
        <v>85</v>
      </c>
      <c r="AY141" s="18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136</v>
      </c>
      <c r="BM141" s="231" t="s">
        <v>159</v>
      </c>
    </row>
    <row r="142" s="2" customFormat="1" ht="24.15" customHeight="1">
      <c r="A142" s="39"/>
      <c r="B142" s="40"/>
      <c r="C142" s="220" t="s">
        <v>160</v>
      </c>
      <c r="D142" s="220" t="s">
        <v>132</v>
      </c>
      <c r="E142" s="221" t="s">
        <v>161</v>
      </c>
      <c r="F142" s="222" t="s">
        <v>162</v>
      </c>
      <c r="G142" s="223" t="s">
        <v>135</v>
      </c>
      <c r="H142" s="224">
        <v>7.5</v>
      </c>
      <c r="I142" s="225"/>
      <c r="J142" s="224">
        <f>ROUND(I142*H142,2)</f>
        <v>0</v>
      </c>
      <c r="K142" s="226"/>
      <c r="L142" s="45"/>
      <c r="M142" s="227" t="s">
        <v>1</v>
      </c>
      <c r="N142" s="228" t="s">
        <v>40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136</v>
      </c>
      <c r="AT142" s="231" t="s">
        <v>132</v>
      </c>
      <c r="AU142" s="231" t="s">
        <v>85</v>
      </c>
      <c r="AY142" s="18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136</v>
      </c>
      <c r="BM142" s="231" t="s">
        <v>163</v>
      </c>
    </row>
    <row r="143" s="13" customFormat="1">
      <c r="A143" s="13"/>
      <c r="B143" s="238"/>
      <c r="C143" s="239"/>
      <c r="D143" s="233" t="s">
        <v>140</v>
      </c>
      <c r="E143" s="240" t="s">
        <v>1</v>
      </c>
      <c r="F143" s="241" t="s">
        <v>164</v>
      </c>
      <c r="G143" s="239"/>
      <c r="H143" s="240" t="s">
        <v>1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140</v>
      </c>
      <c r="AU143" s="247" t="s">
        <v>85</v>
      </c>
      <c r="AV143" s="13" t="s">
        <v>83</v>
      </c>
      <c r="AW143" s="13" t="s">
        <v>31</v>
      </c>
      <c r="AX143" s="13" t="s">
        <v>75</v>
      </c>
      <c r="AY143" s="247" t="s">
        <v>130</v>
      </c>
    </row>
    <row r="144" s="13" customFormat="1">
      <c r="A144" s="13"/>
      <c r="B144" s="238"/>
      <c r="C144" s="239"/>
      <c r="D144" s="233" t="s">
        <v>140</v>
      </c>
      <c r="E144" s="240" t="s">
        <v>1</v>
      </c>
      <c r="F144" s="241" t="s">
        <v>165</v>
      </c>
      <c r="G144" s="239"/>
      <c r="H144" s="240" t="s">
        <v>1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140</v>
      </c>
      <c r="AU144" s="247" t="s">
        <v>85</v>
      </c>
      <c r="AV144" s="13" t="s">
        <v>83</v>
      </c>
      <c r="AW144" s="13" t="s">
        <v>31</v>
      </c>
      <c r="AX144" s="13" t="s">
        <v>75</v>
      </c>
      <c r="AY144" s="247" t="s">
        <v>130</v>
      </c>
    </row>
    <row r="145" s="14" customFormat="1">
      <c r="A145" s="14"/>
      <c r="B145" s="248"/>
      <c r="C145" s="249"/>
      <c r="D145" s="233" t="s">
        <v>140</v>
      </c>
      <c r="E145" s="250" t="s">
        <v>1</v>
      </c>
      <c r="F145" s="251" t="s">
        <v>166</v>
      </c>
      <c r="G145" s="249"/>
      <c r="H145" s="252">
        <v>2.6400000000000001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140</v>
      </c>
      <c r="AU145" s="258" t="s">
        <v>85</v>
      </c>
      <c r="AV145" s="14" t="s">
        <v>85</v>
      </c>
      <c r="AW145" s="14" t="s">
        <v>31</v>
      </c>
      <c r="AX145" s="14" t="s">
        <v>75</v>
      </c>
      <c r="AY145" s="258" t="s">
        <v>130</v>
      </c>
    </row>
    <row r="146" s="14" customFormat="1">
      <c r="A146" s="14"/>
      <c r="B146" s="248"/>
      <c r="C146" s="249"/>
      <c r="D146" s="233" t="s">
        <v>140</v>
      </c>
      <c r="E146" s="250" t="s">
        <v>1</v>
      </c>
      <c r="F146" s="251" t="s">
        <v>167</v>
      </c>
      <c r="G146" s="249"/>
      <c r="H146" s="252">
        <v>2.2000000000000002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140</v>
      </c>
      <c r="AU146" s="258" t="s">
        <v>85</v>
      </c>
      <c r="AV146" s="14" t="s">
        <v>85</v>
      </c>
      <c r="AW146" s="14" t="s">
        <v>31</v>
      </c>
      <c r="AX146" s="14" t="s">
        <v>75</v>
      </c>
      <c r="AY146" s="258" t="s">
        <v>130</v>
      </c>
    </row>
    <row r="147" s="16" customFormat="1">
      <c r="A147" s="16"/>
      <c r="B147" s="270"/>
      <c r="C147" s="271"/>
      <c r="D147" s="233" t="s">
        <v>140</v>
      </c>
      <c r="E147" s="272" t="s">
        <v>1</v>
      </c>
      <c r="F147" s="273" t="s">
        <v>168</v>
      </c>
      <c r="G147" s="271"/>
      <c r="H147" s="274">
        <v>4.8399999999999999</v>
      </c>
      <c r="I147" s="275"/>
      <c r="J147" s="271"/>
      <c r="K147" s="271"/>
      <c r="L147" s="276"/>
      <c r="M147" s="277"/>
      <c r="N147" s="278"/>
      <c r="O147" s="278"/>
      <c r="P147" s="278"/>
      <c r="Q147" s="278"/>
      <c r="R147" s="278"/>
      <c r="S147" s="278"/>
      <c r="T147" s="279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0" t="s">
        <v>140</v>
      </c>
      <c r="AU147" s="280" t="s">
        <v>85</v>
      </c>
      <c r="AV147" s="16" t="s">
        <v>150</v>
      </c>
      <c r="AW147" s="16" t="s">
        <v>31</v>
      </c>
      <c r="AX147" s="16" t="s">
        <v>75</v>
      </c>
      <c r="AY147" s="280" t="s">
        <v>130</v>
      </c>
    </row>
    <row r="148" s="14" customFormat="1">
      <c r="A148" s="14"/>
      <c r="B148" s="248"/>
      <c r="C148" s="249"/>
      <c r="D148" s="233" t="s">
        <v>140</v>
      </c>
      <c r="E148" s="250" t="s">
        <v>1</v>
      </c>
      <c r="F148" s="251" t="s">
        <v>169</v>
      </c>
      <c r="G148" s="249"/>
      <c r="H148" s="252">
        <v>-0.20000000000000001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140</v>
      </c>
      <c r="AU148" s="258" t="s">
        <v>85</v>
      </c>
      <c r="AV148" s="14" t="s">
        <v>85</v>
      </c>
      <c r="AW148" s="14" t="s">
        <v>31</v>
      </c>
      <c r="AX148" s="14" t="s">
        <v>75</v>
      </c>
      <c r="AY148" s="258" t="s">
        <v>130</v>
      </c>
    </row>
    <row r="149" s="16" customFormat="1">
      <c r="A149" s="16"/>
      <c r="B149" s="270"/>
      <c r="C149" s="271"/>
      <c r="D149" s="233" t="s">
        <v>140</v>
      </c>
      <c r="E149" s="272" t="s">
        <v>1</v>
      </c>
      <c r="F149" s="273" t="s">
        <v>168</v>
      </c>
      <c r="G149" s="271"/>
      <c r="H149" s="274">
        <v>-0.20000000000000001</v>
      </c>
      <c r="I149" s="275"/>
      <c r="J149" s="271"/>
      <c r="K149" s="271"/>
      <c r="L149" s="276"/>
      <c r="M149" s="277"/>
      <c r="N149" s="278"/>
      <c r="O149" s="278"/>
      <c r="P149" s="278"/>
      <c r="Q149" s="278"/>
      <c r="R149" s="278"/>
      <c r="S149" s="278"/>
      <c r="T149" s="279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80" t="s">
        <v>140</v>
      </c>
      <c r="AU149" s="280" t="s">
        <v>85</v>
      </c>
      <c r="AV149" s="16" t="s">
        <v>150</v>
      </c>
      <c r="AW149" s="16" t="s">
        <v>31</v>
      </c>
      <c r="AX149" s="16" t="s">
        <v>75</v>
      </c>
      <c r="AY149" s="280" t="s">
        <v>130</v>
      </c>
    </row>
    <row r="150" s="13" customFormat="1">
      <c r="A150" s="13"/>
      <c r="B150" s="238"/>
      <c r="C150" s="239"/>
      <c r="D150" s="233" t="s">
        <v>140</v>
      </c>
      <c r="E150" s="240" t="s">
        <v>1</v>
      </c>
      <c r="F150" s="241" t="s">
        <v>170</v>
      </c>
      <c r="G150" s="239"/>
      <c r="H150" s="240" t="s">
        <v>1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140</v>
      </c>
      <c r="AU150" s="247" t="s">
        <v>85</v>
      </c>
      <c r="AV150" s="13" t="s">
        <v>83</v>
      </c>
      <c r="AW150" s="13" t="s">
        <v>31</v>
      </c>
      <c r="AX150" s="13" t="s">
        <v>75</v>
      </c>
      <c r="AY150" s="247" t="s">
        <v>130</v>
      </c>
    </row>
    <row r="151" s="14" customFormat="1">
      <c r="A151" s="14"/>
      <c r="B151" s="248"/>
      <c r="C151" s="249"/>
      <c r="D151" s="233" t="s">
        <v>140</v>
      </c>
      <c r="E151" s="250" t="s">
        <v>1</v>
      </c>
      <c r="F151" s="251" t="s">
        <v>171</v>
      </c>
      <c r="G151" s="249"/>
      <c r="H151" s="252">
        <v>2.8599999999999999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140</v>
      </c>
      <c r="AU151" s="258" t="s">
        <v>85</v>
      </c>
      <c r="AV151" s="14" t="s">
        <v>85</v>
      </c>
      <c r="AW151" s="14" t="s">
        <v>31</v>
      </c>
      <c r="AX151" s="14" t="s">
        <v>75</v>
      </c>
      <c r="AY151" s="258" t="s">
        <v>130</v>
      </c>
    </row>
    <row r="152" s="15" customFormat="1">
      <c r="A152" s="15"/>
      <c r="B152" s="259"/>
      <c r="C152" s="260"/>
      <c r="D152" s="233" t="s">
        <v>140</v>
      </c>
      <c r="E152" s="261" t="s">
        <v>1</v>
      </c>
      <c r="F152" s="262" t="s">
        <v>145</v>
      </c>
      <c r="G152" s="260"/>
      <c r="H152" s="263">
        <v>7.5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9" t="s">
        <v>140</v>
      </c>
      <c r="AU152" s="269" t="s">
        <v>85</v>
      </c>
      <c r="AV152" s="15" t="s">
        <v>136</v>
      </c>
      <c r="AW152" s="15" t="s">
        <v>31</v>
      </c>
      <c r="AX152" s="15" t="s">
        <v>83</v>
      </c>
      <c r="AY152" s="269" t="s">
        <v>130</v>
      </c>
    </row>
    <row r="153" s="2" customFormat="1" ht="16.5" customHeight="1">
      <c r="A153" s="39"/>
      <c r="B153" s="40"/>
      <c r="C153" s="281" t="s">
        <v>172</v>
      </c>
      <c r="D153" s="281" t="s">
        <v>173</v>
      </c>
      <c r="E153" s="282" t="s">
        <v>174</v>
      </c>
      <c r="F153" s="283" t="s">
        <v>175</v>
      </c>
      <c r="G153" s="284" t="s">
        <v>176</v>
      </c>
      <c r="H153" s="285">
        <v>15</v>
      </c>
      <c r="I153" s="286"/>
      <c r="J153" s="285">
        <f>ROUND(I153*H153,2)</f>
        <v>0</v>
      </c>
      <c r="K153" s="287"/>
      <c r="L153" s="288"/>
      <c r="M153" s="289" t="s">
        <v>1</v>
      </c>
      <c r="N153" s="290" t="s">
        <v>40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177</v>
      </c>
      <c r="AT153" s="231" t="s">
        <v>173</v>
      </c>
      <c r="AU153" s="231" t="s">
        <v>85</v>
      </c>
      <c r="AY153" s="18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83</v>
      </c>
      <c r="BK153" s="232">
        <f>ROUND(I153*H153,2)</f>
        <v>0</v>
      </c>
      <c r="BL153" s="18" t="s">
        <v>136</v>
      </c>
      <c r="BM153" s="231" t="s">
        <v>178</v>
      </c>
    </row>
    <row r="154" s="13" customFormat="1">
      <c r="A154" s="13"/>
      <c r="B154" s="238"/>
      <c r="C154" s="239"/>
      <c r="D154" s="233" t="s">
        <v>140</v>
      </c>
      <c r="E154" s="240" t="s">
        <v>1</v>
      </c>
      <c r="F154" s="241" t="s">
        <v>179</v>
      </c>
      <c r="G154" s="239"/>
      <c r="H154" s="240" t="s">
        <v>1</v>
      </c>
      <c r="I154" s="242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140</v>
      </c>
      <c r="AU154" s="247" t="s">
        <v>85</v>
      </c>
      <c r="AV154" s="13" t="s">
        <v>83</v>
      </c>
      <c r="AW154" s="13" t="s">
        <v>31</v>
      </c>
      <c r="AX154" s="13" t="s">
        <v>75</v>
      </c>
      <c r="AY154" s="247" t="s">
        <v>130</v>
      </c>
    </row>
    <row r="155" s="14" customFormat="1">
      <c r="A155" s="14"/>
      <c r="B155" s="248"/>
      <c r="C155" s="249"/>
      <c r="D155" s="233" t="s">
        <v>140</v>
      </c>
      <c r="E155" s="250" t="s">
        <v>1</v>
      </c>
      <c r="F155" s="251" t="s">
        <v>180</v>
      </c>
      <c r="G155" s="249"/>
      <c r="H155" s="252">
        <v>15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140</v>
      </c>
      <c r="AU155" s="258" t="s">
        <v>85</v>
      </c>
      <c r="AV155" s="14" t="s">
        <v>85</v>
      </c>
      <c r="AW155" s="14" t="s">
        <v>31</v>
      </c>
      <c r="AX155" s="14" t="s">
        <v>83</v>
      </c>
      <c r="AY155" s="258" t="s">
        <v>130</v>
      </c>
    </row>
    <row r="156" s="2" customFormat="1" ht="24.15" customHeight="1">
      <c r="A156" s="39"/>
      <c r="B156" s="40"/>
      <c r="C156" s="220" t="s">
        <v>181</v>
      </c>
      <c r="D156" s="220" t="s">
        <v>132</v>
      </c>
      <c r="E156" s="221" t="s">
        <v>182</v>
      </c>
      <c r="F156" s="222" t="s">
        <v>183</v>
      </c>
      <c r="G156" s="223" t="s">
        <v>135</v>
      </c>
      <c r="H156" s="224">
        <v>7</v>
      </c>
      <c r="I156" s="225"/>
      <c r="J156" s="224">
        <f>ROUND(I156*H156,2)</f>
        <v>0</v>
      </c>
      <c r="K156" s="226"/>
      <c r="L156" s="45"/>
      <c r="M156" s="227" t="s">
        <v>1</v>
      </c>
      <c r="N156" s="228" t="s">
        <v>40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136</v>
      </c>
      <c r="AT156" s="231" t="s">
        <v>132</v>
      </c>
      <c r="AU156" s="231" t="s">
        <v>85</v>
      </c>
      <c r="AY156" s="18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83</v>
      </c>
      <c r="BK156" s="232">
        <f>ROUND(I156*H156,2)</f>
        <v>0</v>
      </c>
      <c r="BL156" s="18" t="s">
        <v>136</v>
      </c>
      <c r="BM156" s="231" t="s">
        <v>184</v>
      </c>
    </row>
    <row r="157" s="13" customFormat="1">
      <c r="A157" s="13"/>
      <c r="B157" s="238"/>
      <c r="C157" s="239"/>
      <c r="D157" s="233" t="s">
        <v>140</v>
      </c>
      <c r="E157" s="240" t="s">
        <v>1</v>
      </c>
      <c r="F157" s="241" t="s">
        <v>185</v>
      </c>
      <c r="G157" s="239"/>
      <c r="H157" s="240" t="s">
        <v>1</v>
      </c>
      <c r="I157" s="242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140</v>
      </c>
      <c r="AU157" s="247" t="s">
        <v>85</v>
      </c>
      <c r="AV157" s="13" t="s">
        <v>83</v>
      </c>
      <c r="AW157" s="13" t="s">
        <v>31</v>
      </c>
      <c r="AX157" s="13" t="s">
        <v>75</v>
      </c>
      <c r="AY157" s="247" t="s">
        <v>130</v>
      </c>
    </row>
    <row r="158" s="14" customFormat="1">
      <c r="A158" s="14"/>
      <c r="B158" s="248"/>
      <c r="C158" s="249"/>
      <c r="D158" s="233" t="s">
        <v>140</v>
      </c>
      <c r="E158" s="250" t="s">
        <v>1</v>
      </c>
      <c r="F158" s="251" t="s">
        <v>181</v>
      </c>
      <c r="G158" s="249"/>
      <c r="H158" s="252">
        <v>7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140</v>
      </c>
      <c r="AU158" s="258" t="s">
        <v>85</v>
      </c>
      <c r="AV158" s="14" t="s">
        <v>85</v>
      </c>
      <c r="AW158" s="14" t="s">
        <v>31</v>
      </c>
      <c r="AX158" s="14" t="s">
        <v>83</v>
      </c>
      <c r="AY158" s="258" t="s">
        <v>130</v>
      </c>
    </row>
    <row r="159" s="2" customFormat="1" ht="24.15" customHeight="1">
      <c r="A159" s="39"/>
      <c r="B159" s="40"/>
      <c r="C159" s="220" t="s">
        <v>177</v>
      </c>
      <c r="D159" s="220" t="s">
        <v>132</v>
      </c>
      <c r="E159" s="221" t="s">
        <v>186</v>
      </c>
      <c r="F159" s="222" t="s">
        <v>187</v>
      </c>
      <c r="G159" s="223" t="s">
        <v>135</v>
      </c>
      <c r="H159" s="224">
        <v>7</v>
      </c>
      <c r="I159" s="225"/>
      <c r="J159" s="224">
        <f>ROUND(I159*H159,2)</f>
        <v>0</v>
      </c>
      <c r="K159" s="226"/>
      <c r="L159" s="45"/>
      <c r="M159" s="227" t="s">
        <v>1</v>
      </c>
      <c r="N159" s="228" t="s">
        <v>40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136</v>
      </c>
      <c r="AT159" s="231" t="s">
        <v>132</v>
      </c>
      <c r="AU159" s="231" t="s">
        <v>85</v>
      </c>
      <c r="AY159" s="18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136</v>
      </c>
      <c r="BM159" s="231" t="s">
        <v>188</v>
      </c>
    </row>
    <row r="160" s="13" customFormat="1">
      <c r="A160" s="13"/>
      <c r="B160" s="238"/>
      <c r="C160" s="239"/>
      <c r="D160" s="233" t="s">
        <v>140</v>
      </c>
      <c r="E160" s="240" t="s">
        <v>1</v>
      </c>
      <c r="F160" s="241" t="s">
        <v>185</v>
      </c>
      <c r="G160" s="239"/>
      <c r="H160" s="240" t="s">
        <v>1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140</v>
      </c>
      <c r="AU160" s="247" t="s">
        <v>85</v>
      </c>
      <c r="AV160" s="13" t="s">
        <v>83</v>
      </c>
      <c r="AW160" s="13" t="s">
        <v>31</v>
      </c>
      <c r="AX160" s="13" t="s">
        <v>75</v>
      </c>
      <c r="AY160" s="247" t="s">
        <v>130</v>
      </c>
    </row>
    <row r="161" s="14" customFormat="1">
      <c r="A161" s="14"/>
      <c r="B161" s="248"/>
      <c r="C161" s="249"/>
      <c r="D161" s="233" t="s">
        <v>140</v>
      </c>
      <c r="E161" s="250" t="s">
        <v>1</v>
      </c>
      <c r="F161" s="251" t="s">
        <v>181</v>
      </c>
      <c r="G161" s="249"/>
      <c r="H161" s="252">
        <v>7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140</v>
      </c>
      <c r="AU161" s="258" t="s">
        <v>85</v>
      </c>
      <c r="AV161" s="14" t="s">
        <v>85</v>
      </c>
      <c r="AW161" s="14" t="s">
        <v>31</v>
      </c>
      <c r="AX161" s="14" t="s">
        <v>83</v>
      </c>
      <c r="AY161" s="258" t="s">
        <v>130</v>
      </c>
    </row>
    <row r="162" s="2" customFormat="1" ht="24.15" customHeight="1">
      <c r="A162" s="39"/>
      <c r="B162" s="40"/>
      <c r="C162" s="220" t="s">
        <v>189</v>
      </c>
      <c r="D162" s="220" t="s">
        <v>132</v>
      </c>
      <c r="E162" s="221" t="s">
        <v>190</v>
      </c>
      <c r="F162" s="222" t="s">
        <v>191</v>
      </c>
      <c r="G162" s="223" t="s">
        <v>135</v>
      </c>
      <c r="H162" s="224">
        <v>7</v>
      </c>
      <c r="I162" s="225"/>
      <c r="J162" s="224">
        <f>ROUND(I162*H162,2)</f>
        <v>0</v>
      </c>
      <c r="K162" s="226"/>
      <c r="L162" s="45"/>
      <c r="M162" s="227" t="s">
        <v>1</v>
      </c>
      <c r="N162" s="228" t="s">
        <v>40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136</v>
      </c>
      <c r="AT162" s="231" t="s">
        <v>132</v>
      </c>
      <c r="AU162" s="231" t="s">
        <v>85</v>
      </c>
      <c r="AY162" s="18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83</v>
      </c>
      <c r="BK162" s="232">
        <f>ROUND(I162*H162,2)</f>
        <v>0</v>
      </c>
      <c r="BL162" s="18" t="s">
        <v>136</v>
      </c>
      <c r="BM162" s="231" t="s">
        <v>192</v>
      </c>
    </row>
    <row r="163" s="2" customFormat="1">
      <c r="A163" s="39"/>
      <c r="B163" s="40"/>
      <c r="C163" s="41"/>
      <c r="D163" s="233" t="s">
        <v>138</v>
      </c>
      <c r="E163" s="41"/>
      <c r="F163" s="234" t="s">
        <v>193</v>
      </c>
      <c r="G163" s="41"/>
      <c r="H163" s="41"/>
      <c r="I163" s="235"/>
      <c r="J163" s="41"/>
      <c r="K163" s="41"/>
      <c r="L163" s="45"/>
      <c r="M163" s="236"/>
      <c r="N163" s="237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138</v>
      </c>
      <c r="AU163" s="18" t="s">
        <v>85</v>
      </c>
    </row>
    <row r="164" s="13" customFormat="1">
      <c r="A164" s="13"/>
      <c r="B164" s="238"/>
      <c r="C164" s="239"/>
      <c r="D164" s="233" t="s">
        <v>140</v>
      </c>
      <c r="E164" s="240" t="s">
        <v>1</v>
      </c>
      <c r="F164" s="241" t="s">
        <v>194</v>
      </c>
      <c r="G164" s="239"/>
      <c r="H164" s="240" t="s">
        <v>1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140</v>
      </c>
      <c r="AU164" s="247" t="s">
        <v>85</v>
      </c>
      <c r="AV164" s="13" t="s">
        <v>83</v>
      </c>
      <c r="AW164" s="13" t="s">
        <v>31</v>
      </c>
      <c r="AX164" s="13" t="s">
        <v>75</v>
      </c>
      <c r="AY164" s="247" t="s">
        <v>130</v>
      </c>
    </row>
    <row r="165" s="13" customFormat="1">
      <c r="A165" s="13"/>
      <c r="B165" s="238"/>
      <c r="C165" s="239"/>
      <c r="D165" s="233" t="s">
        <v>140</v>
      </c>
      <c r="E165" s="240" t="s">
        <v>1</v>
      </c>
      <c r="F165" s="241" t="s">
        <v>195</v>
      </c>
      <c r="G165" s="239"/>
      <c r="H165" s="240" t="s">
        <v>1</v>
      </c>
      <c r="I165" s="242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140</v>
      </c>
      <c r="AU165" s="247" t="s">
        <v>85</v>
      </c>
      <c r="AV165" s="13" t="s">
        <v>83</v>
      </c>
      <c r="AW165" s="13" t="s">
        <v>31</v>
      </c>
      <c r="AX165" s="13" t="s">
        <v>75</v>
      </c>
      <c r="AY165" s="247" t="s">
        <v>130</v>
      </c>
    </row>
    <row r="166" s="14" customFormat="1">
      <c r="A166" s="14"/>
      <c r="B166" s="248"/>
      <c r="C166" s="249"/>
      <c r="D166" s="233" t="s">
        <v>140</v>
      </c>
      <c r="E166" s="250" t="s">
        <v>1</v>
      </c>
      <c r="F166" s="251" t="s">
        <v>196</v>
      </c>
      <c r="G166" s="249"/>
      <c r="H166" s="252">
        <v>14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140</v>
      </c>
      <c r="AU166" s="258" t="s">
        <v>85</v>
      </c>
      <c r="AV166" s="14" t="s">
        <v>85</v>
      </c>
      <c r="AW166" s="14" t="s">
        <v>31</v>
      </c>
      <c r="AX166" s="14" t="s">
        <v>75</v>
      </c>
      <c r="AY166" s="258" t="s">
        <v>130</v>
      </c>
    </row>
    <row r="167" s="13" customFormat="1">
      <c r="A167" s="13"/>
      <c r="B167" s="238"/>
      <c r="C167" s="239"/>
      <c r="D167" s="233" t="s">
        <v>140</v>
      </c>
      <c r="E167" s="240" t="s">
        <v>1</v>
      </c>
      <c r="F167" s="241" t="s">
        <v>197</v>
      </c>
      <c r="G167" s="239"/>
      <c r="H167" s="240" t="s">
        <v>1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140</v>
      </c>
      <c r="AU167" s="247" t="s">
        <v>85</v>
      </c>
      <c r="AV167" s="13" t="s">
        <v>83</v>
      </c>
      <c r="AW167" s="13" t="s">
        <v>31</v>
      </c>
      <c r="AX167" s="13" t="s">
        <v>75</v>
      </c>
      <c r="AY167" s="247" t="s">
        <v>130</v>
      </c>
    </row>
    <row r="168" s="14" customFormat="1">
      <c r="A168" s="14"/>
      <c r="B168" s="248"/>
      <c r="C168" s="249"/>
      <c r="D168" s="233" t="s">
        <v>140</v>
      </c>
      <c r="E168" s="250" t="s">
        <v>1</v>
      </c>
      <c r="F168" s="251" t="s">
        <v>198</v>
      </c>
      <c r="G168" s="249"/>
      <c r="H168" s="252">
        <v>-7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140</v>
      </c>
      <c r="AU168" s="258" t="s">
        <v>85</v>
      </c>
      <c r="AV168" s="14" t="s">
        <v>85</v>
      </c>
      <c r="AW168" s="14" t="s">
        <v>31</v>
      </c>
      <c r="AX168" s="14" t="s">
        <v>75</v>
      </c>
      <c r="AY168" s="258" t="s">
        <v>130</v>
      </c>
    </row>
    <row r="169" s="15" customFormat="1">
      <c r="A169" s="15"/>
      <c r="B169" s="259"/>
      <c r="C169" s="260"/>
      <c r="D169" s="233" t="s">
        <v>140</v>
      </c>
      <c r="E169" s="261" t="s">
        <v>1</v>
      </c>
      <c r="F169" s="262" t="s">
        <v>145</v>
      </c>
      <c r="G169" s="260"/>
      <c r="H169" s="263">
        <v>7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9" t="s">
        <v>140</v>
      </c>
      <c r="AU169" s="269" t="s">
        <v>85</v>
      </c>
      <c r="AV169" s="15" t="s">
        <v>136</v>
      </c>
      <c r="AW169" s="15" t="s">
        <v>31</v>
      </c>
      <c r="AX169" s="15" t="s">
        <v>83</v>
      </c>
      <c r="AY169" s="269" t="s">
        <v>130</v>
      </c>
    </row>
    <row r="170" s="2" customFormat="1" ht="37.8" customHeight="1">
      <c r="A170" s="39"/>
      <c r="B170" s="40"/>
      <c r="C170" s="220" t="s">
        <v>199</v>
      </c>
      <c r="D170" s="220" t="s">
        <v>132</v>
      </c>
      <c r="E170" s="221" t="s">
        <v>200</v>
      </c>
      <c r="F170" s="222" t="s">
        <v>201</v>
      </c>
      <c r="G170" s="223" t="s">
        <v>135</v>
      </c>
      <c r="H170" s="224">
        <v>3.5</v>
      </c>
      <c r="I170" s="225"/>
      <c r="J170" s="224">
        <f>ROUND(I170*H170,2)</f>
        <v>0</v>
      </c>
      <c r="K170" s="226"/>
      <c r="L170" s="45"/>
      <c r="M170" s="227" t="s">
        <v>1</v>
      </c>
      <c r="N170" s="228" t="s">
        <v>40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136</v>
      </c>
      <c r="AT170" s="231" t="s">
        <v>132</v>
      </c>
      <c r="AU170" s="231" t="s">
        <v>85</v>
      </c>
      <c r="AY170" s="18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83</v>
      </c>
      <c r="BK170" s="232">
        <f>ROUND(I170*H170,2)</f>
        <v>0</v>
      </c>
      <c r="BL170" s="18" t="s">
        <v>136</v>
      </c>
      <c r="BM170" s="231" t="s">
        <v>202</v>
      </c>
    </row>
    <row r="171" s="13" customFormat="1">
      <c r="A171" s="13"/>
      <c r="B171" s="238"/>
      <c r="C171" s="239"/>
      <c r="D171" s="233" t="s">
        <v>140</v>
      </c>
      <c r="E171" s="240" t="s">
        <v>1</v>
      </c>
      <c r="F171" s="241" t="s">
        <v>203</v>
      </c>
      <c r="G171" s="239"/>
      <c r="H171" s="240" t="s">
        <v>1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140</v>
      </c>
      <c r="AU171" s="247" t="s">
        <v>85</v>
      </c>
      <c r="AV171" s="13" t="s">
        <v>83</v>
      </c>
      <c r="AW171" s="13" t="s">
        <v>31</v>
      </c>
      <c r="AX171" s="13" t="s">
        <v>75</v>
      </c>
      <c r="AY171" s="247" t="s">
        <v>130</v>
      </c>
    </row>
    <row r="172" s="13" customFormat="1">
      <c r="A172" s="13"/>
      <c r="B172" s="238"/>
      <c r="C172" s="239"/>
      <c r="D172" s="233" t="s">
        <v>140</v>
      </c>
      <c r="E172" s="240" t="s">
        <v>1</v>
      </c>
      <c r="F172" s="241" t="s">
        <v>195</v>
      </c>
      <c r="G172" s="239"/>
      <c r="H172" s="240" t="s">
        <v>1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140</v>
      </c>
      <c r="AU172" s="247" t="s">
        <v>85</v>
      </c>
      <c r="AV172" s="13" t="s">
        <v>83</v>
      </c>
      <c r="AW172" s="13" t="s">
        <v>31</v>
      </c>
      <c r="AX172" s="13" t="s">
        <v>75</v>
      </c>
      <c r="AY172" s="247" t="s">
        <v>130</v>
      </c>
    </row>
    <row r="173" s="14" customFormat="1">
      <c r="A173" s="14"/>
      <c r="B173" s="248"/>
      <c r="C173" s="249"/>
      <c r="D173" s="233" t="s">
        <v>140</v>
      </c>
      <c r="E173" s="250" t="s">
        <v>1</v>
      </c>
      <c r="F173" s="251" t="s">
        <v>149</v>
      </c>
      <c r="G173" s="249"/>
      <c r="H173" s="252">
        <v>7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140</v>
      </c>
      <c r="AU173" s="258" t="s">
        <v>85</v>
      </c>
      <c r="AV173" s="14" t="s">
        <v>85</v>
      </c>
      <c r="AW173" s="14" t="s">
        <v>31</v>
      </c>
      <c r="AX173" s="14" t="s">
        <v>75</v>
      </c>
      <c r="AY173" s="258" t="s">
        <v>130</v>
      </c>
    </row>
    <row r="174" s="13" customFormat="1">
      <c r="A174" s="13"/>
      <c r="B174" s="238"/>
      <c r="C174" s="239"/>
      <c r="D174" s="233" t="s">
        <v>140</v>
      </c>
      <c r="E174" s="240" t="s">
        <v>1</v>
      </c>
      <c r="F174" s="241" t="s">
        <v>204</v>
      </c>
      <c r="G174" s="239"/>
      <c r="H174" s="240" t="s">
        <v>1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140</v>
      </c>
      <c r="AU174" s="247" t="s">
        <v>85</v>
      </c>
      <c r="AV174" s="13" t="s">
        <v>83</v>
      </c>
      <c r="AW174" s="13" t="s">
        <v>31</v>
      </c>
      <c r="AX174" s="13" t="s">
        <v>75</v>
      </c>
      <c r="AY174" s="247" t="s">
        <v>130</v>
      </c>
    </row>
    <row r="175" s="14" customFormat="1">
      <c r="A175" s="14"/>
      <c r="B175" s="248"/>
      <c r="C175" s="249"/>
      <c r="D175" s="233" t="s">
        <v>140</v>
      </c>
      <c r="E175" s="250" t="s">
        <v>1</v>
      </c>
      <c r="F175" s="251" t="s">
        <v>205</v>
      </c>
      <c r="G175" s="249"/>
      <c r="H175" s="252">
        <v>-3.5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140</v>
      </c>
      <c r="AU175" s="258" t="s">
        <v>85</v>
      </c>
      <c r="AV175" s="14" t="s">
        <v>85</v>
      </c>
      <c r="AW175" s="14" t="s">
        <v>31</v>
      </c>
      <c r="AX175" s="14" t="s">
        <v>75</v>
      </c>
      <c r="AY175" s="258" t="s">
        <v>130</v>
      </c>
    </row>
    <row r="176" s="15" customFormat="1">
      <c r="A176" s="15"/>
      <c r="B176" s="259"/>
      <c r="C176" s="260"/>
      <c r="D176" s="233" t="s">
        <v>140</v>
      </c>
      <c r="E176" s="261" t="s">
        <v>1</v>
      </c>
      <c r="F176" s="262" t="s">
        <v>145</v>
      </c>
      <c r="G176" s="260"/>
      <c r="H176" s="263">
        <v>3.5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9" t="s">
        <v>140</v>
      </c>
      <c r="AU176" s="269" t="s">
        <v>85</v>
      </c>
      <c r="AV176" s="15" t="s">
        <v>136</v>
      </c>
      <c r="AW176" s="15" t="s">
        <v>31</v>
      </c>
      <c r="AX176" s="15" t="s">
        <v>83</v>
      </c>
      <c r="AY176" s="269" t="s">
        <v>130</v>
      </c>
    </row>
    <row r="177" s="2" customFormat="1" ht="37.8" customHeight="1">
      <c r="A177" s="39"/>
      <c r="B177" s="40"/>
      <c r="C177" s="220" t="s">
        <v>206</v>
      </c>
      <c r="D177" s="220" t="s">
        <v>132</v>
      </c>
      <c r="E177" s="221" t="s">
        <v>207</v>
      </c>
      <c r="F177" s="222" t="s">
        <v>208</v>
      </c>
      <c r="G177" s="223" t="s">
        <v>135</v>
      </c>
      <c r="H177" s="224">
        <v>3.5</v>
      </c>
      <c r="I177" s="225"/>
      <c r="J177" s="224">
        <f>ROUND(I177*H177,2)</f>
        <v>0</v>
      </c>
      <c r="K177" s="226"/>
      <c r="L177" s="45"/>
      <c r="M177" s="227" t="s">
        <v>1</v>
      </c>
      <c r="N177" s="228" t="s">
        <v>40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136</v>
      </c>
      <c r="AT177" s="231" t="s">
        <v>132</v>
      </c>
      <c r="AU177" s="231" t="s">
        <v>85</v>
      </c>
      <c r="AY177" s="18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136</v>
      </c>
      <c r="BM177" s="231" t="s">
        <v>209</v>
      </c>
    </row>
    <row r="178" s="13" customFormat="1">
      <c r="A178" s="13"/>
      <c r="B178" s="238"/>
      <c r="C178" s="239"/>
      <c r="D178" s="233" t="s">
        <v>140</v>
      </c>
      <c r="E178" s="240" t="s">
        <v>1</v>
      </c>
      <c r="F178" s="241" t="s">
        <v>203</v>
      </c>
      <c r="G178" s="239"/>
      <c r="H178" s="240" t="s">
        <v>1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140</v>
      </c>
      <c r="AU178" s="247" t="s">
        <v>85</v>
      </c>
      <c r="AV178" s="13" t="s">
        <v>83</v>
      </c>
      <c r="AW178" s="13" t="s">
        <v>31</v>
      </c>
      <c r="AX178" s="13" t="s">
        <v>75</v>
      </c>
      <c r="AY178" s="247" t="s">
        <v>130</v>
      </c>
    </row>
    <row r="179" s="13" customFormat="1">
      <c r="A179" s="13"/>
      <c r="B179" s="238"/>
      <c r="C179" s="239"/>
      <c r="D179" s="233" t="s">
        <v>140</v>
      </c>
      <c r="E179" s="240" t="s">
        <v>1</v>
      </c>
      <c r="F179" s="241" t="s">
        <v>195</v>
      </c>
      <c r="G179" s="239"/>
      <c r="H179" s="240" t="s">
        <v>1</v>
      </c>
      <c r="I179" s="242"/>
      <c r="J179" s="239"/>
      <c r="K179" s="239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140</v>
      </c>
      <c r="AU179" s="247" t="s">
        <v>85</v>
      </c>
      <c r="AV179" s="13" t="s">
        <v>83</v>
      </c>
      <c r="AW179" s="13" t="s">
        <v>31</v>
      </c>
      <c r="AX179" s="13" t="s">
        <v>75</v>
      </c>
      <c r="AY179" s="247" t="s">
        <v>130</v>
      </c>
    </row>
    <row r="180" s="14" customFormat="1">
      <c r="A180" s="14"/>
      <c r="B180" s="248"/>
      <c r="C180" s="249"/>
      <c r="D180" s="233" t="s">
        <v>140</v>
      </c>
      <c r="E180" s="250" t="s">
        <v>1</v>
      </c>
      <c r="F180" s="251" t="s">
        <v>149</v>
      </c>
      <c r="G180" s="249"/>
      <c r="H180" s="252">
        <v>7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140</v>
      </c>
      <c r="AU180" s="258" t="s">
        <v>85</v>
      </c>
      <c r="AV180" s="14" t="s">
        <v>85</v>
      </c>
      <c r="AW180" s="14" t="s">
        <v>31</v>
      </c>
      <c r="AX180" s="14" t="s">
        <v>75</v>
      </c>
      <c r="AY180" s="258" t="s">
        <v>130</v>
      </c>
    </row>
    <row r="181" s="13" customFormat="1">
      <c r="A181" s="13"/>
      <c r="B181" s="238"/>
      <c r="C181" s="239"/>
      <c r="D181" s="233" t="s">
        <v>140</v>
      </c>
      <c r="E181" s="240" t="s">
        <v>1</v>
      </c>
      <c r="F181" s="241" t="s">
        <v>204</v>
      </c>
      <c r="G181" s="239"/>
      <c r="H181" s="240" t="s">
        <v>1</v>
      </c>
      <c r="I181" s="242"/>
      <c r="J181" s="239"/>
      <c r="K181" s="239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140</v>
      </c>
      <c r="AU181" s="247" t="s">
        <v>85</v>
      </c>
      <c r="AV181" s="13" t="s">
        <v>83</v>
      </c>
      <c r="AW181" s="13" t="s">
        <v>31</v>
      </c>
      <c r="AX181" s="13" t="s">
        <v>75</v>
      </c>
      <c r="AY181" s="247" t="s">
        <v>130</v>
      </c>
    </row>
    <row r="182" s="14" customFormat="1">
      <c r="A182" s="14"/>
      <c r="B182" s="248"/>
      <c r="C182" s="249"/>
      <c r="D182" s="233" t="s">
        <v>140</v>
      </c>
      <c r="E182" s="250" t="s">
        <v>1</v>
      </c>
      <c r="F182" s="251" t="s">
        <v>205</v>
      </c>
      <c r="G182" s="249"/>
      <c r="H182" s="252">
        <v>-3.5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140</v>
      </c>
      <c r="AU182" s="258" t="s">
        <v>85</v>
      </c>
      <c r="AV182" s="14" t="s">
        <v>85</v>
      </c>
      <c r="AW182" s="14" t="s">
        <v>31</v>
      </c>
      <c r="AX182" s="14" t="s">
        <v>75</v>
      </c>
      <c r="AY182" s="258" t="s">
        <v>130</v>
      </c>
    </row>
    <row r="183" s="15" customFormat="1">
      <c r="A183" s="15"/>
      <c r="B183" s="259"/>
      <c r="C183" s="260"/>
      <c r="D183" s="233" t="s">
        <v>140</v>
      </c>
      <c r="E183" s="261" t="s">
        <v>1</v>
      </c>
      <c r="F183" s="262" t="s">
        <v>145</v>
      </c>
      <c r="G183" s="260"/>
      <c r="H183" s="263">
        <v>3.5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9" t="s">
        <v>140</v>
      </c>
      <c r="AU183" s="269" t="s">
        <v>85</v>
      </c>
      <c r="AV183" s="15" t="s">
        <v>136</v>
      </c>
      <c r="AW183" s="15" t="s">
        <v>31</v>
      </c>
      <c r="AX183" s="15" t="s">
        <v>83</v>
      </c>
      <c r="AY183" s="269" t="s">
        <v>130</v>
      </c>
    </row>
    <row r="184" s="2" customFormat="1" ht="16.5" customHeight="1">
      <c r="A184" s="39"/>
      <c r="B184" s="40"/>
      <c r="C184" s="220" t="s">
        <v>8</v>
      </c>
      <c r="D184" s="220" t="s">
        <v>132</v>
      </c>
      <c r="E184" s="221" t="s">
        <v>210</v>
      </c>
      <c r="F184" s="222" t="s">
        <v>211</v>
      </c>
      <c r="G184" s="223" t="s">
        <v>135</v>
      </c>
      <c r="H184" s="224">
        <v>7</v>
      </c>
      <c r="I184" s="225"/>
      <c r="J184" s="224">
        <f>ROUND(I184*H184,2)</f>
        <v>0</v>
      </c>
      <c r="K184" s="226"/>
      <c r="L184" s="45"/>
      <c r="M184" s="227" t="s">
        <v>1</v>
      </c>
      <c r="N184" s="228" t="s">
        <v>40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136</v>
      </c>
      <c r="AT184" s="231" t="s">
        <v>132</v>
      </c>
      <c r="AU184" s="231" t="s">
        <v>85</v>
      </c>
      <c r="AY184" s="18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83</v>
      </c>
      <c r="BK184" s="232">
        <f>ROUND(I184*H184,2)</f>
        <v>0</v>
      </c>
      <c r="BL184" s="18" t="s">
        <v>136</v>
      </c>
      <c r="BM184" s="231" t="s">
        <v>212</v>
      </c>
    </row>
    <row r="185" s="2" customFormat="1" ht="33" customHeight="1">
      <c r="A185" s="39"/>
      <c r="B185" s="40"/>
      <c r="C185" s="220" t="s">
        <v>213</v>
      </c>
      <c r="D185" s="220" t="s">
        <v>132</v>
      </c>
      <c r="E185" s="221" t="s">
        <v>214</v>
      </c>
      <c r="F185" s="222" t="s">
        <v>215</v>
      </c>
      <c r="G185" s="223" t="s">
        <v>176</v>
      </c>
      <c r="H185" s="224">
        <v>14</v>
      </c>
      <c r="I185" s="225"/>
      <c r="J185" s="224">
        <f>ROUND(I185*H185,2)</f>
        <v>0</v>
      </c>
      <c r="K185" s="226"/>
      <c r="L185" s="45"/>
      <c r="M185" s="227" t="s">
        <v>1</v>
      </c>
      <c r="N185" s="228" t="s">
        <v>40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136</v>
      </c>
      <c r="AT185" s="231" t="s">
        <v>132</v>
      </c>
      <c r="AU185" s="231" t="s">
        <v>85</v>
      </c>
      <c r="AY185" s="18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83</v>
      </c>
      <c r="BK185" s="232">
        <f>ROUND(I185*H185,2)</f>
        <v>0</v>
      </c>
      <c r="BL185" s="18" t="s">
        <v>136</v>
      </c>
      <c r="BM185" s="231" t="s">
        <v>216</v>
      </c>
    </row>
    <row r="186" s="14" customFormat="1">
      <c r="A186" s="14"/>
      <c r="B186" s="248"/>
      <c r="C186" s="249"/>
      <c r="D186" s="233" t="s">
        <v>140</v>
      </c>
      <c r="E186" s="250" t="s">
        <v>1</v>
      </c>
      <c r="F186" s="251" t="s">
        <v>217</v>
      </c>
      <c r="G186" s="249"/>
      <c r="H186" s="252">
        <v>14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140</v>
      </c>
      <c r="AU186" s="258" t="s">
        <v>85</v>
      </c>
      <c r="AV186" s="14" t="s">
        <v>85</v>
      </c>
      <c r="AW186" s="14" t="s">
        <v>31</v>
      </c>
      <c r="AX186" s="14" t="s">
        <v>83</v>
      </c>
      <c r="AY186" s="258" t="s">
        <v>130</v>
      </c>
    </row>
    <row r="187" s="2" customFormat="1" ht="24.15" customHeight="1">
      <c r="A187" s="39"/>
      <c r="B187" s="40"/>
      <c r="C187" s="220" t="s">
        <v>196</v>
      </c>
      <c r="D187" s="220" t="s">
        <v>132</v>
      </c>
      <c r="E187" s="221" t="s">
        <v>218</v>
      </c>
      <c r="F187" s="222" t="s">
        <v>219</v>
      </c>
      <c r="G187" s="223" t="s">
        <v>135</v>
      </c>
      <c r="H187" s="224">
        <v>9.0999999999999996</v>
      </c>
      <c r="I187" s="225"/>
      <c r="J187" s="224">
        <f>ROUND(I187*H187,2)</f>
        <v>0</v>
      </c>
      <c r="K187" s="226"/>
      <c r="L187" s="45"/>
      <c r="M187" s="227" t="s">
        <v>1</v>
      </c>
      <c r="N187" s="228" t="s">
        <v>40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136</v>
      </c>
      <c r="AT187" s="231" t="s">
        <v>132</v>
      </c>
      <c r="AU187" s="231" t="s">
        <v>85</v>
      </c>
      <c r="AY187" s="18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83</v>
      </c>
      <c r="BK187" s="232">
        <f>ROUND(I187*H187,2)</f>
        <v>0</v>
      </c>
      <c r="BL187" s="18" t="s">
        <v>136</v>
      </c>
      <c r="BM187" s="231" t="s">
        <v>220</v>
      </c>
    </row>
    <row r="188" s="13" customFormat="1">
      <c r="A188" s="13"/>
      <c r="B188" s="238"/>
      <c r="C188" s="239"/>
      <c r="D188" s="233" t="s">
        <v>140</v>
      </c>
      <c r="E188" s="240" t="s">
        <v>1</v>
      </c>
      <c r="F188" s="241" t="s">
        <v>221</v>
      </c>
      <c r="G188" s="239"/>
      <c r="H188" s="240" t="s">
        <v>1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140</v>
      </c>
      <c r="AU188" s="247" t="s">
        <v>85</v>
      </c>
      <c r="AV188" s="13" t="s">
        <v>83</v>
      </c>
      <c r="AW188" s="13" t="s">
        <v>31</v>
      </c>
      <c r="AX188" s="13" t="s">
        <v>75</v>
      </c>
      <c r="AY188" s="247" t="s">
        <v>130</v>
      </c>
    </row>
    <row r="189" s="13" customFormat="1">
      <c r="A189" s="13"/>
      <c r="B189" s="238"/>
      <c r="C189" s="239"/>
      <c r="D189" s="233" t="s">
        <v>140</v>
      </c>
      <c r="E189" s="240" t="s">
        <v>1</v>
      </c>
      <c r="F189" s="241" t="s">
        <v>222</v>
      </c>
      <c r="G189" s="239"/>
      <c r="H189" s="240" t="s">
        <v>1</v>
      </c>
      <c r="I189" s="242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140</v>
      </c>
      <c r="AU189" s="247" t="s">
        <v>85</v>
      </c>
      <c r="AV189" s="13" t="s">
        <v>83</v>
      </c>
      <c r="AW189" s="13" t="s">
        <v>31</v>
      </c>
      <c r="AX189" s="13" t="s">
        <v>75</v>
      </c>
      <c r="AY189" s="247" t="s">
        <v>130</v>
      </c>
    </row>
    <row r="190" s="13" customFormat="1">
      <c r="A190" s="13"/>
      <c r="B190" s="238"/>
      <c r="C190" s="239"/>
      <c r="D190" s="233" t="s">
        <v>140</v>
      </c>
      <c r="E190" s="240" t="s">
        <v>1</v>
      </c>
      <c r="F190" s="241" t="s">
        <v>223</v>
      </c>
      <c r="G190" s="239"/>
      <c r="H190" s="240" t="s">
        <v>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140</v>
      </c>
      <c r="AU190" s="247" t="s">
        <v>85</v>
      </c>
      <c r="AV190" s="13" t="s">
        <v>83</v>
      </c>
      <c r="AW190" s="13" t="s">
        <v>31</v>
      </c>
      <c r="AX190" s="13" t="s">
        <v>75</v>
      </c>
      <c r="AY190" s="247" t="s">
        <v>130</v>
      </c>
    </row>
    <row r="191" s="13" customFormat="1">
      <c r="A191" s="13"/>
      <c r="B191" s="238"/>
      <c r="C191" s="239"/>
      <c r="D191" s="233" t="s">
        <v>140</v>
      </c>
      <c r="E191" s="240" t="s">
        <v>1</v>
      </c>
      <c r="F191" s="241" t="s">
        <v>224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140</v>
      </c>
      <c r="AU191" s="247" t="s">
        <v>85</v>
      </c>
      <c r="AV191" s="13" t="s">
        <v>83</v>
      </c>
      <c r="AW191" s="13" t="s">
        <v>31</v>
      </c>
      <c r="AX191" s="13" t="s">
        <v>75</v>
      </c>
      <c r="AY191" s="247" t="s">
        <v>130</v>
      </c>
    </row>
    <row r="192" s="14" customFormat="1">
      <c r="A192" s="14"/>
      <c r="B192" s="248"/>
      <c r="C192" s="249"/>
      <c r="D192" s="233" t="s">
        <v>140</v>
      </c>
      <c r="E192" s="250" t="s">
        <v>1</v>
      </c>
      <c r="F192" s="251" t="s">
        <v>225</v>
      </c>
      <c r="G192" s="249"/>
      <c r="H192" s="252">
        <v>9.0999999999999996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140</v>
      </c>
      <c r="AU192" s="258" t="s">
        <v>85</v>
      </c>
      <c r="AV192" s="14" t="s">
        <v>85</v>
      </c>
      <c r="AW192" s="14" t="s">
        <v>31</v>
      </c>
      <c r="AX192" s="14" t="s">
        <v>83</v>
      </c>
      <c r="AY192" s="258" t="s">
        <v>130</v>
      </c>
    </row>
    <row r="193" s="12" customFormat="1" ht="22.8" customHeight="1">
      <c r="A193" s="12"/>
      <c r="B193" s="204"/>
      <c r="C193" s="205"/>
      <c r="D193" s="206" t="s">
        <v>74</v>
      </c>
      <c r="E193" s="218" t="s">
        <v>85</v>
      </c>
      <c r="F193" s="218" t="s">
        <v>226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SUM(P194:P231)</f>
        <v>0</v>
      </c>
      <c r="Q193" s="212"/>
      <c r="R193" s="213">
        <f>SUM(R194:R231)</f>
        <v>31.664985100000003</v>
      </c>
      <c r="S193" s="212"/>
      <c r="T193" s="214">
        <f>SUM(T194:T231)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83</v>
      </c>
      <c r="AT193" s="216" t="s">
        <v>74</v>
      </c>
      <c r="AU193" s="216" t="s">
        <v>83</v>
      </c>
      <c r="AY193" s="215" t="s">
        <v>130</v>
      </c>
      <c r="BK193" s="217">
        <f>SUM(BK194:BK231)</f>
        <v>0</v>
      </c>
    </row>
    <row r="194" s="2" customFormat="1" ht="24.15" customHeight="1">
      <c r="A194" s="39"/>
      <c r="B194" s="40"/>
      <c r="C194" s="220" t="s">
        <v>227</v>
      </c>
      <c r="D194" s="220" t="s">
        <v>132</v>
      </c>
      <c r="E194" s="221" t="s">
        <v>228</v>
      </c>
      <c r="F194" s="222" t="s">
        <v>229</v>
      </c>
      <c r="G194" s="223" t="s">
        <v>135</v>
      </c>
      <c r="H194" s="224">
        <v>0.59999999999999998</v>
      </c>
      <c r="I194" s="225"/>
      <c r="J194" s="224">
        <f>ROUND(I194*H194,2)</f>
        <v>0</v>
      </c>
      <c r="K194" s="226"/>
      <c r="L194" s="45"/>
      <c r="M194" s="227" t="s">
        <v>1</v>
      </c>
      <c r="N194" s="228" t="s">
        <v>40</v>
      </c>
      <c r="O194" s="92"/>
      <c r="P194" s="229">
        <f>O194*H194</f>
        <v>0</v>
      </c>
      <c r="Q194" s="229">
        <v>2.55328</v>
      </c>
      <c r="R194" s="229">
        <f>Q194*H194</f>
        <v>1.531968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136</v>
      </c>
      <c r="AT194" s="231" t="s">
        <v>132</v>
      </c>
      <c r="AU194" s="231" t="s">
        <v>85</v>
      </c>
      <c r="AY194" s="18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83</v>
      </c>
      <c r="BK194" s="232">
        <f>ROUND(I194*H194,2)</f>
        <v>0</v>
      </c>
      <c r="BL194" s="18" t="s">
        <v>136</v>
      </c>
      <c r="BM194" s="231" t="s">
        <v>230</v>
      </c>
    </row>
    <row r="195" s="13" customFormat="1">
      <c r="A195" s="13"/>
      <c r="B195" s="238"/>
      <c r="C195" s="239"/>
      <c r="D195" s="233" t="s">
        <v>140</v>
      </c>
      <c r="E195" s="240" t="s">
        <v>1</v>
      </c>
      <c r="F195" s="241" t="s">
        <v>231</v>
      </c>
      <c r="G195" s="239"/>
      <c r="H195" s="240" t="s">
        <v>1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140</v>
      </c>
      <c r="AU195" s="247" t="s">
        <v>85</v>
      </c>
      <c r="AV195" s="13" t="s">
        <v>83</v>
      </c>
      <c r="AW195" s="13" t="s">
        <v>31</v>
      </c>
      <c r="AX195" s="13" t="s">
        <v>75</v>
      </c>
      <c r="AY195" s="247" t="s">
        <v>130</v>
      </c>
    </row>
    <row r="196" s="14" customFormat="1">
      <c r="A196" s="14"/>
      <c r="B196" s="248"/>
      <c r="C196" s="249"/>
      <c r="D196" s="233" t="s">
        <v>140</v>
      </c>
      <c r="E196" s="250" t="s">
        <v>1</v>
      </c>
      <c r="F196" s="251" t="s">
        <v>232</v>
      </c>
      <c r="G196" s="249"/>
      <c r="H196" s="252">
        <v>0.59999999999999998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140</v>
      </c>
      <c r="AU196" s="258" t="s">
        <v>85</v>
      </c>
      <c r="AV196" s="14" t="s">
        <v>85</v>
      </c>
      <c r="AW196" s="14" t="s">
        <v>31</v>
      </c>
      <c r="AX196" s="14" t="s">
        <v>83</v>
      </c>
      <c r="AY196" s="258" t="s">
        <v>130</v>
      </c>
    </row>
    <row r="197" s="2" customFormat="1" ht="24.15" customHeight="1">
      <c r="A197" s="39"/>
      <c r="B197" s="40"/>
      <c r="C197" s="220" t="s">
        <v>233</v>
      </c>
      <c r="D197" s="220" t="s">
        <v>132</v>
      </c>
      <c r="E197" s="221" t="s">
        <v>234</v>
      </c>
      <c r="F197" s="222" t="s">
        <v>235</v>
      </c>
      <c r="G197" s="223" t="s">
        <v>135</v>
      </c>
      <c r="H197" s="224">
        <v>6.9000000000000004</v>
      </c>
      <c r="I197" s="225"/>
      <c r="J197" s="224">
        <f>ROUND(I197*H197,2)</f>
        <v>0</v>
      </c>
      <c r="K197" s="226"/>
      <c r="L197" s="45"/>
      <c r="M197" s="227" t="s">
        <v>1</v>
      </c>
      <c r="N197" s="228" t="s">
        <v>40</v>
      </c>
      <c r="O197" s="92"/>
      <c r="P197" s="229">
        <f>O197*H197</f>
        <v>0</v>
      </c>
      <c r="Q197" s="229">
        <v>2.55328</v>
      </c>
      <c r="R197" s="229">
        <f>Q197*H197</f>
        <v>17.617632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136</v>
      </c>
      <c r="AT197" s="231" t="s">
        <v>132</v>
      </c>
      <c r="AU197" s="231" t="s">
        <v>85</v>
      </c>
      <c r="AY197" s="18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136</v>
      </c>
      <c r="BM197" s="231" t="s">
        <v>236</v>
      </c>
    </row>
    <row r="198" s="2" customFormat="1">
      <c r="A198" s="39"/>
      <c r="B198" s="40"/>
      <c r="C198" s="41"/>
      <c r="D198" s="233" t="s">
        <v>138</v>
      </c>
      <c r="E198" s="41"/>
      <c r="F198" s="234" t="s">
        <v>237</v>
      </c>
      <c r="G198" s="41"/>
      <c r="H198" s="41"/>
      <c r="I198" s="235"/>
      <c r="J198" s="41"/>
      <c r="K198" s="41"/>
      <c r="L198" s="45"/>
      <c r="M198" s="236"/>
      <c r="N198" s="237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138</v>
      </c>
      <c r="AU198" s="18" t="s">
        <v>85</v>
      </c>
    </row>
    <row r="199" s="13" customFormat="1">
      <c r="A199" s="13"/>
      <c r="B199" s="238"/>
      <c r="C199" s="239"/>
      <c r="D199" s="233" t="s">
        <v>140</v>
      </c>
      <c r="E199" s="240" t="s">
        <v>1</v>
      </c>
      <c r="F199" s="241" t="s">
        <v>238</v>
      </c>
      <c r="G199" s="239"/>
      <c r="H199" s="240" t="s">
        <v>1</v>
      </c>
      <c r="I199" s="242"/>
      <c r="J199" s="239"/>
      <c r="K199" s="239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140</v>
      </c>
      <c r="AU199" s="247" t="s">
        <v>85</v>
      </c>
      <c r="AV199" s="13" t="s">
        <v>83</v>
      </c>
      <c r="AW199" s="13" t="s">
        <v>31</v>
      </c>
      <c r="AX199" s="13" t="s">
        <v>75</v>
      </c>
      <c r="AY199" s="247" t="s">
        <v>130</v>
      </c>
    </row>
    <row r="200" s="14" customFormat="1">
      <c r="A200" s="14"/>
      <c r="B200" s="248"/>
      <c r="C200" s="249"/>
      <c r="D200" s="233" t="s">
        <v>140</v>
      </c>
      <c r="E200" s="250" t="s">
        <v>1</v>
      </c>
      <c r="F200" s="251" t="s">
        <v>239</v>
      </c>
      <c r="G200" s="249"/>
      <c r="H200" s="252">
        <v>5.5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140</v>
      </c>
      <c r="AU200" s="258" t="s">
        <v>85</v>
      </c>
      <c r="AV200" s="14" t="s">
        <v>85</v>
      </c>
      <c r="AW200" s="14" t="s">
        <v>31</v>
      </c>
      <c r="AX200" s="14" t="s">
        <v>75</v>
      </c>
      <c r="AY200" s="258" t="s">
        <v>130</v>
      </c>
    </row>
    <row r="201" s="13" customFormat="1">
      <c r="A201" s="13"/>
      <c r="B201" s="238"/>
      <c r="C201" s="239"/>
      <c r="D201" s="233" t="s">
        <v>140</v>
      </c>
      <c r="E201" s="240" t="s">
        <v>1</v>
      </c>
      <c r="F201" s="241" t="s">
        <v>240</v>
      </c>
      <c r="G201" s="239"/>
      <c r="H201" s="240" t="s">
        <v>1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140</v>
      </c>
      <c r="AU201" s="247" t="s">
        <v>85</v>
      </c>
      <c r="AV201" s="13" t="s">
        <v>83</v>
      </c>
      <c r="AW201" s="13" t="s">
        <v>31</v>
      </c>
      <c r="AX201" s="13" t="s">
        <v>75</v>
      </c>
      <c r="AY201" s="247" t="s">
        <v>130</v>
      </c>
    </row>
    <row r="202" s="14" customFormat="1">
      <c r="A202" s="14"/>
      <c r="B202" s="248"/>
      <c r="C202" s="249"/>
      <c r="D202" s="233" t="s">
        <v>140</v>
      </c>
      <c r="E202" s="250" t="s">
        <v>1</v>
      </c>
      <c r="F202" s="251" t="s">
        <v>241</v>
      </c>
      <c r="G202" s="249"/>
      <c r="H202" s="252">
        <v>1.1000000000000001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140</v>
      </c>
      <c r="AU202" s="258" t="s">
        <v>85</v>
      </c>
      <c r="AV202" s="14" t="s">
        <v>85</v>
      </c>
      <c r="AW202" s="14" t="s">
        <v>31</v>
      </c>
      <c r="AX202" s="14" t="s">
        <v>75</v>
      </c>
      <c r="AY202" s="258" t="s">
        <v>130</v>
      </c>
    </row>
    <row r="203" s="13" customFormat="1">
      <c r="A203" s="13"/>
      <c r="B203" s="238"/>
      <c r="C203" s="239"/>
      <c r="D203" s="233" t="s">
        <v>140</v>
      </c>
      <c r="E203" s="240" t="s">
        <v>1</v>
      </c>
      <c r="F203" s="241" t="s">
        <v>242</v>
      </c>
      <c r="G203" s="239"/>
      <c r="H203" s="240" t="s">
        <v>1</v>
      </c>
      <c r="I203" s="242"/>
      <c r="J203" s="239"/>
      <c r="K203" s="239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140</v>
      </c>
      <c r="AU203" s="247" t="s">
        <v>85</v>
      </c>
      <c r="AV203" s="13" t="s">
        <v>83</v>
      </c>
      <c r="AW203" s="13" t="s">
        <v>31</v>
      </c>
      <c r="AX203" s="13" t="s">
        <v>75</v>
      </c>
      <c r="AY203" s="247" t="s">
        <v>130</v>
      </c>
    </row>
    <row r="204" s="14" customFormat="1">
      <c r="A204" s="14"/>
      <c r="B204" s="248"/>
      <c r="C204" s="249"/>
      <c r="D204" s="233" t="s">
        <v>140</v>
      </c>
      <c r="E204" s="250" t="s">
        <v>1</v>
      </c>
      <c r="F204" s="251" t="s">
        <v>243</v>
      </c>
      <c r="G204" s="249"/>
      <c r="H204" s="252">
        <v>0.29999999999999999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140</v>
      </c>
      <c r="AU204" s="258" t="s">
        <v>85</v>
      </c>
      <c r="AV204" s="14" t="s">
        <v>85</v>
      </c>
      <c r="AW204" s="14" t="s">
        <v>31</v>
      </c>
      <c r="AX204" s="14" t="s">
        <v>75</v>
      </c>
      <c r="AY204" s="258" t="s">
        <v>130</v>
      </c>
    </row>
    <row r="205" s="15" customFormat="1">
      <c r="A205" s="15"/>
      <c r="B205" s="259"/>
      <c r="C205" s="260"/>
      <c r="D205" s="233" t="s">
        <v>140</v>
      </c>
      <c r="E205" s="261" t="s">
        <v>1</v>
      </c>
      <c r="F205" s="262" t="s">
        <v>145</v>
      </c>
      <c r="G205" s="260"/>
      <c r="H205" s="263">
        <v>6.8999999999999995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9" t="s">
        <v>140</v>
      </c>
      <c r="AU205" s="269" t="s">
        <v>85</v>
      </c>
      <c r="AV205" s="15" t="s">
        <v>136</v>
      </c>
      <c r="AW205" s="15" t="s">
        <v>31</v>
      </c>
      <c r="AX205" s="15" t="s">
        <v>83</v>
      </c>
      <c r="AY205" s="269" t="s">
        <v>130</v>
      </c>
    </row>
    <row r="206" s="2" customFormat="1" ht="21.75" customHeight="1">
      <c r="A206" s="39"/>
      <c r="B206" s="40"/>
      <c r="C206" s="220" t="s">
        <v>244</v>
      </c>
      <c r="D206" s="220" t="s">
        <v>132</v>
      </c>
      <c r="E206" s="221" t="s">
        <v>245</v>
      </c>
      <c r="F206" s="222" t="s">
        <v>246</v>
      </c>
      <c r="G206" s="223" t="s">
        <v>153</v>
      </c>
      <c r="H206" s="224">
        <v>8.8499999999999996</v>
      </c>
      <c r="I206" s="225"/>
      <c r="J206" s="224">
        <f>ROUND(I206*H206,2)</f>
        <v>0</v>
      </c>
      <c r="K206" s="226"/>
      <c r="L206" s="45"/>
      <c r="M206" s="227" t="s">
        <v>1</v>
      </c>
      <c r="N206" s="228" t="s">
        <v>40</v>
      </c>
      <c r="O206" s="92"/>
      <c r="P206" s="229">
        <f>O206*H206</f>
        <v>0</v>
      </c>
      <c r="Q206" s="229">
        <v>0.0053899999999999998</v>
      </c>
      <c r="R206" s="229">
        <f>Q206*H206</f>
        <v>0.047701499999999994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136</v>
      </c>
      <c r="AT206" s="231" t="s">
        <v>132</v>
      </c>
      <c r="AU206" s="231" t="s">
        <v>85</v>
      </c>
      <c r="AY206" s="18" t="s">
        <v>130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83</v>
      </c>
      <c r="BK206" s="232">
        <f>ROUND(I206*H206,2)</f>
        <v>0</v>
      </c>
      <c r="BL206" s="18" t="s">
        <v>136</v>
      </c>
      <c r="BM206" s="231" t="s">
        <v>247</v>
      </c>
    </row>
    <row r="207" s="13" customFormat="1">
      <c r="A207" s="13"/>
      <c r="B207" s="238"/>
      <c r="C207" s="239"/>
      <c r="D207" s="233" t="s">
        <v>140</v>
      </c>
      <c r="E207" s="240" t="s">
        <v>1</v>
      </c>
      <c r="F207" s="241" t="s">
        <v>238</v>
      </c>
      <c r="G207" s="239"/>
      <c r="H207" s="240" t="s">
        <v>1</v>
      </c>
      <c r="I207" s="242"/>
      <c r="J207" s="239"/>
      <c r="K207" s="239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140</v>
      </c>
      <c r="AU207" s="247" t="s">
        <v>85</v>
      </c>
      <c r="AV207" s="13" t="s">
        <v>83</v>
      </c>
      <c r="AW207" s="13" t="s">
        <v>31</v>
      </c>
      <c r="AX207" s="13" t="s">
        <v>75</v>
      </c>
      <c r="AY207" s="247" t="s">
        <v>130</v>
      </c>
    </row>
    <row r="208" s="14" customFormat="1">
      <c r="A208" s="14"/>
      <c r="B208" s="248"/>
      <c r="C208" s="249"/>
      <c r="D208" s="233" t="s">
        <v>140</v>
      </c>
      <c r="E208" s="250" t="s">
        <v>1</v>
      </c>
      <c r="F208" s="251" t="s">
        <v>248</v>
      </c>
      <c r="G208" s="249"/>
      <c r="H208" s="252">
        <v>5.04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140</v>
      </c>
      <c r="AU208" s="258" t="s">
        <v>85</v>
      </c>
      <c r="AV208" s="14" t="s">
        <v>85</v>
      </c>
      <c r="AW208" s="14" t="s">
        <v>31</v>
      </c>
      <c r="AX208" s="14" t="s">
        <v>75</v>
      </c>
      <c r="AY208" s="258" t="s">
        <v>130</v>
      </c>
    </row>
    <row r="209" s="13" customFormat="1">
      <c r="A209" s="13"/>
      <c r="B209" s="238"/>
      <c r="C209" s="239"/>
      <c r="D209" s="233" t="s">
        <v>140</v>
      </c>
      <c r="E209" s="240" t="s">
        <v>1</v>
      </c>
      <c r="F209" s="241" t="s">
        <v>240</v>
      </c>
      <c r="G209" s="239"/>
      <c r="H209" s="240" t="s">
        <v>1</v>
      </c>
      <c r="I209" s="242"/>
      <c r="J209" s="239"/>
      <c r="K209" s="239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140</v>
      </c>
      <c r="AU209" s="247" t="s">
        <v>85</v>
      </c>
      <c r="AV209" s="13" t="s">
        <v>83</v>
      </c>
      <c r="AW209" s="13" t="s">
        <v>31</v>
      </c>
      <c r="AX209" s="13" t="s">
        <v>75</v>
      </c>
      <c r="AY209" s="247" t="s">
        <v>130</v>
      </c>
    </row>
    <row r="210" s="14" customFormat="1">
      <c r="A210" s="14"/>
      <c r="B210" s="248"/>
      <c r="C210" s="249"/>
      <c r="D210" s="233" t="s">
        <v>140</v>
      </c>
      <c r="E210" s="250" t="s">
        <v>1</v>
      </c>
      <c r="F210" s="251" t="s">
        <v>249</v>
      </c>
      <c r="G210" s="249"/>
      <c r="H210" s="252">
        <v>1.8400000000000001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8" t="s">
        <v>140</v>
      </c>
      <c r="AU210" s="258" t="s">
        <v>85</v>
      </c>
      <c r="AV210" s="14" t="s">
        <v>85</v>
      </c>
      <c r="AW210" s="14" t="s">
        <v>31</v>
      </c>
      <c r="AX210" s="14" t="s">
        <v>75</v>
      </c>
      <c r="AY210" s="258" t="s">
        <v>130</v>
      </c>
    </row>
    <row r="211" s="13" customFormat="1">
      <c r="A211" s="13"/>
      <c r="B211" s="238"/>
      <c r="C211" s="239"/>
      <c r="D211" s="233" t="s">
        <v>140</v>
      </c>
      <c r="E211" s="240" t="s">
        <v>1</v>
      </c>
      <c r="F211" s="241" t="s">
        <v>242</v>
      </c>
      <c r="G211" s="239"/>
      <c r="H211" s="240" t="s">
        <v>1</v>
      </c>
      <c r="I211" s="242"/>
      <c r="J211" s="239"/>
      <c r="K211" s="239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140</v>
      </c>
      <c r="AU211" s="247" t="s">
        <v>85</v>
      </c>
      <c r="AV211" s="13" t="s">
        <v>83</v>
      </c>
      <c r="AW211" s="13" t="s">
        <v>31</v>
      </c>
      <c r="AX211" s="13" t="s">
        <v>75</v>
      </c>
      <c r="AY211" s="247" t="s">
        <v>130</v>
      </c>
    </row>
    <row r="212" s="14" customFormat="1">
      <c r="A212" s="14"/>
      <c r="B212" s="248"/>
      <c r="C212" s="249"/>
      <c r="D212" s="233" t="s">
        <v>140</v>
      </c>
      <c r="E212" s="250" t="s">
        <v>1</v>
      </c>
      <c r="F212" s="251" t="s">
        <v>250</v>
      </c>
      <c r="G212" s="249"/>
      <c r="H212" s="252">
        <v>1.97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140</v>
      </c>
      <c r="AU212" s="258" t="s">
        <v>85</v>
      </c>
      <c r="AV212" s="14" t="s">
        <v>85</v>
      </c>
      <c r="AW212" s="14" t="s">
        <v>31</v>
      </c>
      <c r="AX212" s="14" t="s">
        <v>75</v>
      </c>
      <c r="AY212" s="258" t="s">
        <v>130</v>
      </c>
    </row>
    <row r="213" s="15" customFormat="1">
      <c r="A213" s="15"/>
      <c r="B213" s="259"/>
      <c r="C213" s="260"/>
      <c r="D213" s="233" t="s">
        <v>140</v>
      </c>
      <c r="E213" s="261" t="s">
        <v>1</v>
      </c>
      <c r="F213" s="262" t="s">
        <v>145</v>
      </c>
      <c r="G213" s="260"/>
      <c r="H213" s="263">
        <v>8.8499999999999996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9" t="s">
        <v>140</v>
      </c>
      <c r="AU213" s="269" t="s">
        <v>85</v>
      </c>
      <c r="AV213" s="15" t="s">
        <v>136</v>
      </c>
      <c r="AW213" s="15" t="s">
        <v>31</v>
      </c>
      <c r="AX213" s="15" t="s">
        <v>83</v>
      </c>
      <c r="AY213" s="269" t="s">
        <v>130</v>
      </c>
    </row>
    <row r="214" s="2" customFormat="1" ht="21.75" customHeight="1">
      <c r="A214" s="39"/>
      <c r="B214" s="40"/>
      <c r="C214" s="220" t="s">
        <v>251</v>
      </c>
      <c r="D214" s="220" t="s">
        <v>132</v>
      </c>
      <c r="E214" s="221" t="s">
        <v>252</v>
      </c>
      <c r="F214" s="222" t="s">
        <v>253</v>
      </c>
      <c r="G214" s="223" t="s">
        <v>153</v>
      </c>
      <c r="H214" s="224">
        <v>8.8499999999999996</v>
      </c>
      <c r="I214" s="225"/>
      <c r="J214" s="224">
        <f>ROUND(I214*H214,2)</f>
        <v>0</v>
      </c>
      <c r="K214" s="226"/>
      <c r="L214" s="45"/>
      <c r="M214" s="227" t="s">
        <v>1</v>
      </c>
      <c r="N214" s="228" t="s">
        <v>40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136</v>
      </c>
      <c r="AT214" s="231" t="s">
        <v>132</v>
      </c>
      <c r="AU214" s="231" t="s">
        <v>85</v>
      </c>
      <c r="AY214" s="18" t="s">
        <v>130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136</v>
      </c>
      <c r="BM214" s="231" t="s">
        <v>254</v>
      </c>
    </row>
    <row r="215" s="2" customFormat="1" ht="16.5" customHeight="1">
      <c r="A215" s="39"/>
      <c r="B215" s="40"/>
      <c r="C215" s="220" t="s">
        <v>255</v>
      </c>
      <c r="D215" s="220" t="s">
        <v>132</v>
      </c>
      <c r="E215" s="221" t="s">
        <v>256</v>
      </c>
      <c r="F215" s="222" t="s">
        <v>257</v>
      </c>
      <c r="G215" s="223" t="s">
        <v>176</v>
      </c>
      <c r="H215" s="224">
        <v>0.68000000000000005</v>
      </c>
      <c r="I215" s="225"/>
      <c r="J215" s="224">
        <f>ROUND(I215*H215,2)</f>
        <v>0</v>
      </c>
      <c r="K215" s="226"/>
      <c r="L215" s="45"/>
      <c r="M215" s="227" t="s">
        <v>1</v>
      </c>
      <c r="N215" s="228" t="s">
        <v>40</v>
      </c>
      <c r="O215" s="92"/>
      <c r="P215" s="229">
        <f>O215*H215</f>
        <v>0</v>
      </c>
      <c r="Q215" s="229">
        <v>1.06277</v>
      </c>
      <c r="R215" s="229">
        <f>Q215*H215</f>
        <v>0.72268360000000009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136</v>
      </c>
      <c r="AT215" s="231" t="s">
        <v>132</v>
      </c>
      <c r="AU215" s="231" t="s">
        <v>85</v>
      </c>
      <c r="AY215" s="18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83</v>
      </c>
      <c r="BK215" s="232">
        <f>ROUND(I215*H215,2)</f>
        <v>0</v>
      </c>
      <c r="BL215" s="18" t="s">
        <v>136</v>
      </c>
      <c r="BM215" s="231" t="s">
        <v>258</v>
      </c>
    </row>
    <row r="216" s="13" customFormat="1">
      <c r="A216" s="13"/>
      <c r="B216" s="238"/>
      <c r="C216" s="239"/>
      <c r="D216" s="233" t="s">
        <v>140</v>
      </c>
      <c r="E216" s="240" t="s">
        <v>1</v>
      </c>
      <c r="F216" s="241" t="s">
        <v>259</v>
      </c>
      <c r="G216" s="239"/>
      <c r="H216" s="240" t="s">
        <v>1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140</v>
      </c>
      <c r="AU216" s="247" t="s">
        <v>85</v>
      </c>
      <c r="AV216" s="13" t="s">
        <v>83</v>
      </c>
      <c r="AW216" s="13" t="s">
        <v>31</v>
      </c>
      <c r="AX216" s="13" t="s">
        <v>75</v>
      </c>
      <c r="AY216" s="247" t="s">
        <v>130</v>
      </c>
    </row>
    <row r="217" s="14" customFormat="1">
      <c r="A217" s="14"/>
      <c r="B217" s="248"/>
      <c r="C217" s="249"/>
      <c r="D217" s="233" t="s">
        <v>140</v>
      </c>
      <c r="E217" s="250" t="s">
        <v>1</v>
      </c>
      <c r="F217" s="251" t="s">
        <v>260</v>
      </c>
      <c r="G217" s="249"/>
      <c r="H217" s="252">
        <v>0.55000000000000004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8" t="s">
        <v>140</v>
      </c>
      <c r="AU217" s="258" t="s">
        <v>85</v>
      </c>
      <c r="AV217" s="14" t="s">
        <v>85</v>
      </c>
      <c r="AW217" s="14" t="s">
        <v>31</v>
      </c>
      <c r="AX217" s="14" t="s">
        <v>75</v>
      </c>
      <c r="AY217" s="258" t="s">
        <v>130</v>
      </c>
    </row>
    <row r="218" s="13" customFormat="1">
      <c r="A218" s="13"/>
      <c r="B218" s="238"/>
      <c r="C218" s="239"/>
      <c r="D218" s="233" t="s">
        <v>140</v>
      </c>
      <c r="E218" s="240" t="s">
        <v>1</v>
      </c>
      <c r="F218" s="241" t="s">
        <v>261</v>
      </c>
      <c r="G218" s="239"/>
      <c r="H218" s="240" t="s">
        <v>1</v>
      </c>
      <c r="I218" s="242"/>
      <c r="J218" s="239"/>
      <c r="K218" s="239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140</v>
      </c>
      <c r="AU218" s="247" t="s">
        <v>85</v>
      </c>
      <c r="AV218" s="13" t="s">
        <v>83</v>
      </c>
      <c r="AW218" s="13" t="s">
        <v>31</v>
      </c>
      <c r="AX218" s="13" t="s">
        <v>75</v>
      </c>
      <c r="AY218" s="247" t="s">
        <v>130</v>
      </c>
    </row>
    <row r="219" s="14" customFormat="1">
      <c r="A219" s="14"/>
      <c r="B219" s="248"/>
      <c r="C219" s="249"/>
      <c r="D219" s="233" t="s">
        <v>140</v>
      </c>
      <c r="E219" s="250" t="s">
        <v>1</v>
      </c>
      <c r="F219" s="251" t="s">
        <v>262</v>
      </c>
      <c r="G219" s="249"/>
      <c r="H219" s="252">
        <v>0.11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8" t="s">
        <v>140</v>
      </c>
      <c r="AU219" s="258" t="s">
        <v>85</v>
      </c>
      <c r="AV219" s="14" t="s">
        <v>85</v>
      </c>
      <c r="AW219" s="14" t="s">
        <v>31</v>
      </c>
      <c r="AX219" s="14" t="s">
        <v>75</v>
      </c>
      <c r="AY219" s="258" t="s">
        <v>130</v>
      </c>
    </row>
    <row r="220" s="13" customFormat="1">
      <c r="A220" s="13"/>
      <c r="B220" s="238"/>
      <c r="C220" s="239"/>
      <c r="D220" s="233" t="s">
        <v>140</v>
      </c>
      <c r="E220" s="240" t="s">
        <v>1</v>
      </c>
      <c r="F220" s="241" t="s">
        <v>263</v>
      </c>
      <c r="G220" s="239"/>
      <c r="H220" s="240" t="s">
        <v>1</v>
      </c>
      <c r="I220" s="242"/>
      <c r="J220" s="239"/>
      <c r="K220" s="239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140</v>
      </c>
      <c r="AU220" s="247" t="s">
        <v>85</v>
      </c>
      <c r="AV220" s="13" t="s">
        <v>83</v>
      </c>
      <c r="AW220" s="13" t="s">
        <v>31</v>
      </c>
      <c r="AX220" s="13" t="s">
        <v>75</v>
      </c>
      <c r="AY220" s="247" t="s">
        <v>130</v>
      </c>
    </row>
    <row r="221" s="14" customFormat="1">
      <c r="A221" s="14"/>
      <c r="B221" s="248"/>
      <c r="C221" s="249"/>
      <c r="D221" s="233" t="s">
        <v>140</v>
      </c>
      <c r="E221" s="250" t="s">
        <v>1</v>
      </c>
      <c r="F221" s="251" t="s">
        <v>264</v>
      </c>
      <c r="G221" s="249"/>
      <c r="H221" s="252">
        <v>0.02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140</v>
      </c>
      <c r="AU221" s="258" t="s">
        <v>85</v>
      </c>
      <c r="AV221" s="14" t="s">
        <v>85</v>
      </c>
      <c r="AW221" s="14" t="s">
        <v>31</v>
      </c>
      <c r="AX221" s="14" t="s">
        <v>75</v>
      </c>
      <c r="AY221" s="258" t="s">
        <v>130</v>
      </c>
    </row>
    <row r="222" s="15" customFormat="1">
      <c r="A222" s="15"/>
      <c r="B222" s="259"/>
      <c r="C222" s="260"/>
      <c r="D222" s="233" t="s">
        <v>140</v>
      </c>
      <c r="E222" s="261" t="s">
        <v>1</v>
      </c>
      <c r="F222" s="262" t="s">
        <v>145</v>
      </c>
      <c r="G222" s="260"/>
      <c r="H222" s="263">
        <v>0.68000000000000005</v>
      </c>
      <c r="I222" s="264"/>
      <c r="J222" s="260"/>
      <c r="K222" s="260"/>
      <c r="L222" s="265"/>
      <c r="M222" s="266"/>
      <c r="N222" s="267"/>
      <c r="O222" s="267"/>
      <c r="P222" s="267"/>
      <c r="Q222" s="267"/>
      <c r="R222" s="267"/>
      <c r="S222" s="267"/>
      <c r="T222" s="26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9" t="s">
        <v>140</v>
      </c>
      <c r="AU222" s="269" t="s">
        <v>85</v>
      </c>
      <c r="AV222" s="15" t="s">
        <v>136</v>
      </c>
      <c r="AW222" s="15" t="s">
        <v>31</v>
      </c>
      <c r="AX222" s="15" t="s">
        <v>83</v>
      </c>
      <c r="AY222" s="269" t="s">
        <v>130</v>
      </c>
    </row>
    <row r="223" s="2" customFormat="1" ht="24.15" customHeight="1">
      <c r="A223" s="39"/>
      <c r="B223" s="40"/>
      <c r="C223" s="220" t="s">
        <v>265</v>
      </c>
      <c r="D223" s="220" t="s">
        <v>132</v>
      </c>
      <c r="E223" s="221" t="s">
        <v>266</v>
      </c>
      <c r="F223" s="222" t="s">
        <v>267</v>
      </c>
      <c r="G223" s="223" t="s">
        <v>135</v>
      </c>
      <c r="H223" s="224">
        <v>5.2999999999999998</v>
      </c>
      <c r="I223" s="225"/>
      <c r="J223" s="224">
        <f>ROUND(I223*H223,2)</f>
        <v>0</v>
      </c>
      <c r="K223" s="226"/>
      <c r="L223" s="45"/>
      <c r="M223" s="227" t="s">
        <v>1</v>
      </c>
      <c r="N223" s="228" t="s">
        <v>40</v>
      </c>
      <c r="O223" s="92"/>
      <c r="P223" s="229">
        <f>O223*H223</f>
        <v>0</v>
      </c>
      <c r="Q223" s="229">
        <v>2.1600000000000001</v>
      </c>
      <c r="R223" s="229">
        <f>Q223*H223</f>
        <v>11.448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136</v>
      </c>
      <c r="AT223" s="231" t="s">
        <v>132</v>
      </c>
      <c r="AU223" s="231" t="s">
        <v>85</v>
      </c>
      <c r="AY223" s="18" t="s">
        <v>130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83</v>
      </c>
      <c r="BK223" s="232">
        <f>ROUND(I223*H223,2)</f>
        <v>0</v>
      </c>
      <c r="BL223" s="18" t="s">
        <v>136</v>
      </c>
      <c r="BM223" s="231" t="s">
        <v>268</v>
      </c>
    </row>
    <row r="224" s="13" customFormat="1">
      <c r="A224" s="13"/>
      <c r="B224" s="238"/>
      <c r="C224" s="239"/>
      <c r="D224" s="233" t="s">
        <v>140</v>
      </c>
      <c r="E224" s="240" t="s">
        <v>1</v>
      </c>
      <c r="F224" s="241" t="s">
        <v>238</v>
      </c>
      <c r="G224" s="239"/>
      <c r="H224" s="240" t="s">
        <v>1</v>
      </c>
      <c r="I224" s="242"/>
      <c r="J224" s="239"/>
      <c r="K224" s="239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140</v>
      </c>
      <c r="AU224" s="247" t="s">
        <v>85</v>
      </c>
      <c r="AV224" s="13" t="s">
        <v>83</v>
      </c>
      <c r="AW224" s="13" t="s">
        <v>31</v>
      </c>
      <c r="AX224" s="13" t="s">
        <v>75</v>
      </c>
      <c r="AY224" s="247" t="s">
        <v>130</v>
      </c>
    </row>
    <row r="225" s="14" customFormat="1">
      <c r="A225" s="14"/>
      <c r="B225" s="248"/>
      <c r="C225" s="249"/>
      <c r="D225" s="233" t="s">
        <v>140</v>
      </c>
      <c r="E225" s="250" t="s">
        <v>1</v>
      </c>
      <c r="F225" s="251" t="s">
        <v>269</v>
      </c>
      <c r="G225" s="249"/>
      <c r="H225" s="252">
        <v>4.5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8" t="s">
        <v>140</v>
      </c>
      <c r="AU225" s="258" t="s">
        <v>85</v>
      </c>
      <c r="AV225" s="14" t="s">
        <v>85</v>
      </c>
      <c r="AW225" s="14" t="s">
        <v>31</v>
      </c>
      <c r="AX225" s="14" t="s">
        <v>75</v>
      </c>
      <c r="AY225" s="258" t="s">
        <v>130</v>
      </c>
    </row>
    <row r="226" s="13" customFormat="1">
      <c r="A226" s="13"/>
      <c r="B226" s="238"/>
      <c r="C226" s="239"/>
      <c r="D226" s="233" t="s">
        <v>140</v>
      </c>
      <c r="E226" s="240" t="s">
        <v>1</v>
      </c>
      <c r="F226" s="241" t="s">
        <v>240</v>
      </c>
      <c r="G226" s="239"/>
      <c r="H226" s="240" t="s">
        <v>1</v>
      </c>
      <c r="I226" s="242"/>
      <c r="J226" s="239"/>
      <c r="K226" s="239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140</v>
      </c>
      <c r="AU226" s="247" t="s">
        <v>85</v>
      </c>
      <c r="AV226" s="13" t="s">
        <v>83</v>
      </c>
      <c r="AW226" s="13" t="s">
        <v>31</v>
      </c>
      <c r="AX226" s="13" t="s">
        <v>75</v>
      </c>
      <c r="AY226" s="247" t="s">
        <v>130</v>
      </c>
    </row>
    <row r="227" s="14" customFormat="1">
      <c r="A227" s="14"/>
      <c r="B227" s="248"/>
      <c r="C227" s="249"/>
      <c r="D227" s="233" t="s">
        <v>140</v>
      </c>
      <c r="E227" s="250" t="s">
        <v>1</v>
      </c>
      <c r="F227" s="251" t="s">
        <v>270</v>
      </c>
      <c r="G227" s="249"/>
      <c r="H227" s="252">
        <v>0.80000000000000004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8" t="s">
        <v>140</v>
      </c>
      <c r="AU227" s="258" t="s">
        <v>85</v>
      </c>
      <c r="AV227" s="14" t="s">
        <v>85</v>
      </c>
      <c r="AW227" s="14" t="s">
        <v>31</v>
      </c>
      <c r="AX227" s="14" t="s">
        <v>75</v>
      </c>
      <c r="AY227" s="258" t="s">
        <v>130</v>
      </c>
    </row>
    <row r="228" s="15" customFormat="1">
      <c r="A228" s="15"/>
      <c r="B228" s="259"/>
      <c r="C228" s="260"/>
      <c r="D228" s="233" t="s">
        <v>140</v>
      </c>
      <c r="E228" s="261" t="s">
        <v>1</v>
      </c>
      <c r="F228" s="262" t="s">
        <v>145</v>
      </c>
      <c r="G228" s="260"/>
      <c r="H228" s="263">
        <v>5.2999999999999998</v>
      </c>
      <c r="I228" s="264"/>
      <c r="J228" s="260"/>
      <c r="K228" s="260"/>
      <c r="L228" s="265"/>
      <c r="M228" s="266"/>
      <c r="N228" s="267"/>
      <c r="O228" s="267"/>
      <c r="P228" s="267"/>
      <c r="Q228" s="267"/>
      <c r="R228" s="267"/>
      <c r="S228" s="267"/>
      <c r="T228" s="26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9" t="s">
        <v>140</v>
      </c>
      <c r="AU228" s="269" t="s">
        <v>85</v>
      </c>
      <c r="AV228" s="15" t="s">
        <v>136</v>
      </c>
      <c r="AW228" s="15" t="s">
        <v>31</v>
      </c>
      <c r="AX228" s="15" t="s">
        <v>83</v>
      </c>
      <c r="AY228" s="269" t="s">
        <v>130</v>
      </c>
    </row>
    <row r="229" s="2" customFormat="1" ht="24.15" customHeight="1">
      <c r="A229" s="39"/>
      <c r="B229" s="40"/>
      <c r="C229" s="220" t="s">
        <v>7</v>
      </c>
      <c r="D229" s="220" t="s">
        <v>132</v>
      </c>
      <c r="E229" s="221" t="s">
        <v>271</v>
      </c>
      <c r="F229" s="222" t="s">
        <v>272</v>
      </c>
      <c r="G229" s="223" t="s">
        <v>135</v>
      </c>
      <c r="H229" s="224">
        <v>0.14999999999999999</v>
      </c>
      <c r="I229" s="225"/>
      <c r="J229" s="224">
        <f>ROUND(I229*H229,2)</f>
        <v>0</v>
      </c>
      <c r="K229" s="226"/>
      <c r="L229" s="45"/>
      <c r="M229" s="227" t="s">
        <v>1</v>
      </c>
      <c r="N229" s="228" t="s">
        <v>40</v>
      </c>
      <c r="O229" s="92"/>
      <c r="P229" s="229">
        <f>O229*H229</f>
        <v>0</v>
      </c>
      <c r="Q229" s="229">
        <v>1.98</v>
      </c>
      <c r="R229" s="229">
        <f>Q229*H229</f>
        <v>0.29699999999999999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136</v>
      </c>
      <c r="AT229" s="231" t="s">
        <v>132</v>
      </c>
      <c r="AU229" s="231" t="s">
        <v>85</v>
      </c>
      <c r="AY229" s="18" t="s">
        <v>130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83</v>
      </c>
      <c r="BK229" s="232">
        <f>ROUND(I229*H229,2)</f>
        <v>0</v>
      </c>
      <c r="BL229" s="18" t="s">
        <v>136</v>
      </c>
      <c r="BM229" s="231" t="s">
        <v>273</v>
      </c>
    </row>
    <row r="230" s="13" customFormat="1">
      <c r="A230" s="13"/>
      <c r="B230" s="238"/>
      <c r="C230" s="239"/>
      <c r="D230" s="233" t="s">
        <v>140</v>
      </c>
      <c r="E230" s="240" t="s">
        <v>1</v>
      </c>
      <c r="F230" s="241" t="s">
        <v>274</v>
      </c>
      <c r="G230" s="239"/>
      <c r="H230" s="240" t="s">
        <v>1</v>
      </c>
      <c r="I230" s="242"/>
      <c r="J230" s="239"/>
      <c r="K230" s="239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140</v>
      </c>
      <c r="AU230" s="247" t="s">
        <v>85</v>
      </c>
      <c r="AV230" s="13" t="s">
        <v>83</v>
      </c>
      <c r="AW230" s="13" t="s">
        <v>31</v>
      </c>
      <c r="AX230" s="13" t="s">
        <v>75</v>
      </c>
      <c r="AY230" s="247" t="s">
        <v>130</v>
      </c>
    </row>
    <row r="231" s="14" customFormat="1">
      <c r="A231" s="14"/>
      <c r="B231" s="248"/>
      <c r="C231" s="249"/>
      <c r="D231" s="233" t="s">
        <v>140</v>
      </c>
      <c r="E231" s="250" t="s">
        <v>1</v>
      </c>
      <c r="F231" s="251" t="s">
        <v>275</v>
      </c>
      <c r="G231" s="249"/>
      <c r="H231" s="252">
        <v>0.14999999999999999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140</v>
      </c>
      <c r="AU231" s="258" t="s">
        <v>85</v>
      </c>
      <c r="AV231" s="14" t="s">
        <v>85</v>
      </c>
      <c r="AW231" s="14" t="s">
        <v>31</v>
      </c>
      <c r="AX231" s="14" t="s">
        <v>83</v>
      </c>
      <c r="AY231" s="258" t="s">
        <v>130</v>
      </c>
    </row>
    <row r="232" s="12" customFormat="1" ht="22.8" customHeight="1">
      <c r="A232" s="12"/>
      <c r="B232" s="204"/>
      <c r="C232" s="205"/>
      <c r="D232" s="206" t="s">
        <v>74</v>
      </c>
      <c r="E232" s="218" t="s">
        <v>150</v>
      </c>
      <c r="F232" s="218" t="s">
        <v>276</v>
      </c>
      <c r="G232" s="205"/>
      <c r="H232" s="205"/>
      <c r="I232" s="208"/>
      <c r="J232" s="219">
        <f>BK232</f>
        <v>0</v>
      </c>
      <c r="K232" s="205"/>
      <c r="L232" s="210"/>
      <c r="M232" s="211"/>
      <c r="N232" s="212"/>
      <c r="O232" s="212"/>
      <c r="P232" s="213">
        <f>SUM(P233:P234)</f>
        <v>0</v>
      </c>
      <c r="Q232" s="212"/>
      <c r="R232" s="213">
        <f>SUM(R233:R234)</f>
        <v>0</v>
      </c>
      <c r="S232" s="212"/>
      <c r="T232" s="214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5" t="s">
        <v>83</v>
      </c>
      <c r="AT232" s="216" t="s">
        <v>74</v>
      </c>
      <c r="AU232" s="216" t="s">
        <v>83</v>
      </c>
      <c r="AY232" s="215" t="s">
        <v>130</v>
      </c>
      <c r="BK232" s="217">
        <f>SUM(BK233:BK234)</f>
        <v>0</v>
      </c>
    </row>
    <row r="233" s="2" customFormat="1" ht="24.15" customHeight="1">
      <c r="A233" s="39"/>
      <c r="B233" s="40"/>
      <c r="C233" s="220" t="s">
        <v>277</v>
      </c>
      <c r="D233" s="220" t="s">
        <v>132</v>
      </c>
      <c r="E233" s="221" t="s">
        <v>278</v>
      </c>
      <c r="F233" s="222" t="s">
        <v>279</v>
      </c>
      <c r="G233" s="223" t="s">
        <v>280</v>
      </c>
      <c r="H233" s="224">
        <v>1</v>
      </c>
      <c r="I233" s="225"/>
      <c r="J233" s="224">
        <f>ROUND(I233*H233,2)</f>
        <v>0</v>
      </c>
      <c r="K233" s="226"/>
      <c r="L233" s="45"/>
      <c r="M233" s="227" t="s">
        <v>1</v>
      </c>
      <c r="N233" s="228" t="s">
        <v>40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136</v>
      </c>
      <c r="AT233" s="231" t="s">
        <v>132</v>
      </c>
      <c r="AU233" s="231" t="s">
        <v>85</v>
      </c>
      <c r="AY233" s="18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136</v>
      </c>
      <c r="BM233" s="231" t="s">
        <v>281</v>
      </c>
    </row>
    <row r="234" s="2" customFormat="1">
      <c r="A234" s="39"/>
      <c r="B234" s="40"/>
      <c r="C234" s="41"/>
      <c r="D234" s="233" t="s">
        <v>138</v>
      </c>
      <c r="E234" s="41"/>
      <c r="F234" s="234" t="s">
        <v>282</v>
      </c>
      <c r="G234" s="41"/>
      <c r="H234" s="41"/>
      <c r="I234" s="235"/>
      <c r="J234" s="41"/>
      <c r="K234" s="41"/>
      <c r="L234" s="45"/>
      <c r="M234" s="236"/>
      <c r="N234" s="237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138</v>
      </c>
      <c r="AU234" s="18" t="s">
        <v>85</v>
      </c>
    </row>
    <row r="235" s="12" customFormat="1" ht="22.8" customHeight="1">
      <c r="A235" s="12"/>
      <c r="B235" s="204"/>
      <c r="C235" s="205"/>
      <c r="D235" s="206" t="s">
        <v>74</v>
      </c>
      <c r="E235" s="218" t="s">
        <v>283</v>
      </c>
      <c r="F235" s="218" t="s">
        <v>284</v>
      </c>
      <c r="G235" s="205"/>
      <c r="H235" s="205"/>
      <c r="I235" s="208"/>
      <c r="J235" s="219">
        <f>BK235</f>
        <v>0</v>
      </c>
      <c r="K235" s="205"/>
      <c r="L235" s="210"/>
      <c r="M235" s="211"/>
      <c r="N235" s="212"/>
      <c r="O235" s="212"/>
      <c r="P235" s="213">
        <f>SUM(P236:P241)</f>
        <v>0</v>
      </c>
      <c r="Q235" s="212"/>
      <c r="R235" s="213">
        <f>SUM(R236:R241)</f>
        <v>0</v>
      </c>
      <c r="S235" s="212"/>
      <c r="T235" s="214">
        <f>SUM(T236:T241)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83</v>
      </c>
      <c r="AT235" s="216" t="s">
        <v>74</v>
      </c>
      <c r="AU235" s="216" t="s">
        <v>83</v>
      </c>
      <c r="AY235" s="215" t="s">
        <v>130</v>
      </c>
      <c r="BK235" s="217">
        <f>SUM(BK236:BK241)</f>
        <v>0</v>
      </c>
    </row>
    <row r="236" s="2" customFormat="1" ht="24.15" customHeight="1">
      <c r="A236" s="39"/>
      <c r="B236" s="40"/>
      <c r="C236" s="220" t="s">
        <v>285</v>
      </c>
      <c r="D236" s="220" t="s">
        <v>132</v>
      </c>
      <c r="E236" s="221" t="s">
        <v>286</v>
      </c>
      <c r="F236" s="222" t="s">
        <v>287</v>
      </c>
      <c r="G236" s="223" t="s">
        <v>135</v>
      </c>
      <c r="H236" s="224">
        <v>1.6000000000000001</v>
      </c>
      <c r="I236" s="225"/>
      <c r="J236" s="224">
        <f>ROUND(I236*H236,2)</f>
        <v>0</v>
      </c>
      <c r="K236" s="226"/>
      <c r="L236" s="45"/>
      <c r="M236" s="227" t="s">
        <v>1</v>
      </c>
      <c r="N236" s="228" t="s">
        <v>40</v>
      </c>
      <c r="O236" s="92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136</v>
      </c>
      <c r="AT236" s="231" t="s">
        <v>132</v>
      </c>
      <c r="AU236" s="231" t="s">
        <v>85</v>
      </c>
      <c r="AY236" s="18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83</v>
      </c>
      <c r="BK236" s="232">
        <f>ROUND(I236*H236,2)</f>
        <v>0</v>
      </c>
      <c r="BL236" s="18" t="s">
        <v>136</v>
      </c>
      <c r="BM236" s="231" t="s">
        <v>288</v>
      </c>
    </row>
    <row r="237" s="13" customFormat="1">
      <c r="A237" s="13"/>
      <c r="B237" s="238"/>
      <c r="C237" s="239"/>
      <c r="D237" s="233" t="s">
        <v>140</v>
      </c>
      <c r="E237" s="240" t="s">
        <v>1</v>
      </c>
      <c r="F237" s="241" t="s">
        <v>165</v>
      </c>
      <c r="G237" s="239"/>
      <c r="H237" s="240" t="s">
        <v>1</v>
      </c>
      <c r="I237" s="242"/>
      <c r="J237" s="239"/>
      <c r="K237" s="239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140</v>
      </c>
      <c r="AU237" s="247" t="s">
        <v>85</v>
      </c>
      <c r="AV237" s="13" t="s">
        <v>83</v>
      </c>
      <c r="AW237" s="13" t="s">
        <v>31</v>
      </c>
      <c r="AX237" s="13" t="s">
        <v>75</v>
      </c>
      <c r="AY237" s="247" t="s">
        <v>130</v>
      </c>
    </row>
    <row r="238" s="14" customFormat="1">
      <c r="A238" s="14"/>
      <c r="B238" s="248"/>
      <c r="C238" s="249"/>
      <c r="D238" s="233" t="s">
        <v>140</v>
      </c>
      <c r="E238" s="250" t="s">
        <v>1</v>
      </c>
      <c r="F238" s="251" t="s">
        <v>289</v>
      </c>
      <c r="G238" s="249"/>
      <c r="H238" s="252">
        <v>0.88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140</v>
      </c>
      <c r="AU238" s="258" t="s">
        <v>85</v>
      </c>
      <c r="AV238" s="14" t="s">
        <v>85</v>
      </c>
      <c r="AW238" s="14" t="s">
        <v>31</v>
      </c>
      <c r="AX238" s="14" t="s">
        <v>75</v>
      </c>
      <c r="AY238" s="258" t="s">
        <v>130</v>
      </c>
    </row>
    <row r="239" s="13" customFormat="1">
      <c r="A239" s="13"/>
      <c r="B239" s="238"/>
      <c r="C239" s="239"/>
      <c r="D239" s="233" t="s">
        <v>140</v>
      </c>
      <c r="E239" s="240" t="s">
        <v>1</v>
      </c>
      <c r="F239" s="241" t="s">
        <v>290</v>
      </c>
      <c r="G239" s="239"/>
      <c r="H239" s="240" t="s">
        <v>1</v>
      </c>
      <c r="I239" s="242"/>
      <c r="J239" s="239"/>
      <c r="K239" s="239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140</v>
      </c>
      <c r="AU239" s="247" t="s">
        <v>85</v>
      </c>
      <c r="AV239" s="13" t="s">
        <v>83</v>
      </c>
      <c r="AW239" s="13" t="s">
        <v>31</v>
      </c>
      <c r="AX239" s="13" t="s">
        <v>75</v>
      </c>
      <c r="AY239" s="247" t="s">
        <v>130</v>
      </c>
    </row>
    <row r="240" s="14" customFormat="1">
      <c r="A240" s="14"/>
      <c r="B240" s="248"/>
      <c r="C240" s="249"/>
      <c r="D240" s="233" t="s">
        <v>140</v>
      </c>
      <c r="E240" s="250" t="s">
        <v>1</v>
      </c>
      <c r="F240" s="251" t="s">
        <v>291</v>
      </c>
      <c r="G240" s="249"/>
      <c r="H240" s="252">
        <v>0.71999999999999997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140</v>
      </c>
      <c r="AU240" s="258" t="s">
        <v>85</v>
      </c>
      <c r="AV240" s="14" t="s">
        <v>85</v>
      </c>
      <c r="AW240" s="14" t="s">
        <v>31</v>
      </c>
      <c r="AX240" s="14" t="s">
        <v>75</v>
      </c>
      <c r="AY240" s="258" t="s">
        <v>130</v>
      </c>
    </row>
    <row r="241" s="15" customFormat="1">
      <c r="A241" s="15"/>
      <c r="B241" s="259"/>
      <c r="C241" s="260"/>
      <c r="D241" s="233" t="s">
        <v>140</v>
      </c>
      <c r="E241" s="261" t="s">
        <v>1</v>
      </c>
      <c r="F241" s="262" t="s">
        <v>145</v>
      </c>
      <c r="G241" s="260"/>
      <c r="H241" s="263">
        <v>1.6000000000000001</v>
      </c>
      <c r="I241" s="264"/>
      <c r="J241" s="260"/>
      <c r="K241" s="260"/>
      <c r="L241" s="265"/>
      <c r="M241" s="266"/>
      <c r="N241" s="267"/>
      <c r="O241" s="267"/>
      <c r="P241" s="267"/>
      <c r="Q241" s="267"/>
      <c r="R241" s="267"/>
      <c r="S241" s="267"/>
      <c r="T241" s="26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9" t="s">
        <v>140</v>
      </c>
      <c r="AU241" s="269" t="s">
        <v>85</v>
      </c>
      <c r="AV241" s="15" t="s">
        <v>136</v>
      </c>
      <c r="AW241" s="15" t="s">
        <v>31</v>
      </c>
      <c r="AX241" s="15" t="s">
        <v>83</v>
      </c>
      <c r="AY241" s="269" t="s">
        <v>130</v>
      </c>
    </row>
    <row r="242" s="12" customFormat="1" ht="22.8" customHeight="1">
      <c r="A242" s="12"/>
      <c r="B242" s="204"/>
      <c r="C242" s="205"/>
      <c r="D242" s="206" t="s">
        <v>74</v>
      </c>
      <c r="E242" s="218" t="s">
        <v>292</v>
      </c>
      <c r="F242" s="218" t="s">
        <v>293</v>
      </c>
      <c r="G242" s="205"/>
      <c r="H242" s="205"/>
      <c r="I242" s="208"/>
      <c r="J242" s="219">
        <f>BK242</f>
        <v>0</v>
      </c>
      <c r="K242" s="205"/>
      <c r="L242" s="210"/>
      <c r="M242" s="211"/>
      <c r="N242" s="212"/>
      <c r="O242" s="212"/>
      <c r="P242" s="213">
        <f>SUM(P243:P252)</f>
        <v>0</v>
      </c>
      <c r="Q242" s="212"/>
      <c r="R242" s="213">
        <f>SUM(R243:R252)</f>
        <v>3.7783029999999997</v>
      </c>
      <c r="S242" s="212"/>
      <c r="T242" s="214">
        <f>SUM(T243:T252)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5" t="s">
        <v>83</v>
      </c>
      <c r="AT242" s="216" t="s">
        <v>74</v>
      </c>
      <c r="AU242" s="216" t="s">
        <v>83</v>
      </c>
      <c r="AY242" s="215" t="s">
        <v>130</v>
      </c>
      <c r="BK242" s="217">
        <f>SUM(BK243:BK252)</f>
        <v>0</v>
      </c>
    </row>
    <row r="243" s="2" customFormat="1" ht="33" customHeight="1">
      <c r="A243" s="39"/>
      <c r="B243" s="40"/>
      <c r="C243" s="220" t="s">
        <v>294</v>
      </c>
      <c r="D243" s="220" t="s">
        <v>132</v>
      </c>
      <c r="E243" s="221" t="s">
        <v>295</v>
      </c>
      <c r="F243" s="222" t="s">
        <v>296</v>
      </c>
      <c r="G243" s="223" t="s">
        <v>135</v>
      </c>
      <c r="H243" s="224">
        <v>1.6299999999999999</v>
      </c>
      <c r="I243" s="225"/>
      <c r="J243" s="224">
        <f>ROUND(I243*H243,2)</f>
        <v>0</v>
      </c>
      <c r="K243" s="226"/>
      <c r="L243" s="45"/>
      <c r="M243" s="227" t="s">
        <v>1</v>
      </c>
      <c r="N243" s="228" t="s">
        <v>40</v>
      </c>
      <c r="O243" s="92"/>
      <c r="P243" s="229">
        <f>O243*H243</f>
        <v>0</v>
      </c>
      <c r="Q243" s="229">
        <v>2.3010199999999998</v>
      </c>
      <c r="R243" s="229">
        <f>Q243*H243</f>
        <v>3.7506625999999996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136</v>
      </c>
      <c r="AT243" s="231" t="s">
        <v>132</v>
      </c>
      <c r="AU243" s="231" t="s">
        <v>85</v>
      </c>
      <c r="AY243" s="18" t="s">
        <v>130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83</v>
      </c>
      <c r="BK243" s="232">
        <f>ROUND(I243*H243,2)</f>
        <v>0</v>
      </c>
      <c r="BL243" s="18" t="s">
        <v>136</v>
      </c>
      <c r="BM243" s="231" t="s">
        <v>297</v>
      </c>
    </row>
    <row r="244" s="13" customFormat="1">
      <c r="A244" s="13"/>
      <c r="B244" s="238"/>
      <c r="C244" s="239"/>
      <c r="D244" s="233" t="s">
        <v>140</v>
      </c>
      <c r="E244" s="240" t="s">
        <v>1</v>
      </c>
      <c r="F244" s="241" t="s">
        <v>238</v>
      </c>
      <c r="G244" s="239"/>
      <c r="H244" s="240" t="s">
        <v>1</v>
      </c>
      <c r="I244" s="242"/>
      <c r="J244" s="239"/>
      <c r="K244" s="239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140</v>
      </c>
      <c r="AU244" s="247" t="s">
        <v>85</v>
      </c>
      <c r="AV244" s="13" t="s">
        <v>83</v>
      </c>
      <c r="AW244" s="13" t="s">
        <v>31</v>
      </c>
      <c r="AX244" s="13" t="s">
        <v>75</v>
      </c>
      <c r="AY244" s="247" t="s">
        <v>130</v>
      </c>
    </row>
    <row r="245" s="14" customFormat="1">
      <c r="A245" s="14"/>
      <c r="B245" s="248"/>
      <c r="C245" s="249"/>
      <c r="D245" s="233" t="s">
        <v>140</v>
      </c>
      <c r="E245" s="250" t="s">
        <v>1</v>
      </c>
      <c r="F245" s="251" t="s">
        <v>298</v>
      </c>
      <c r="G245" s="249"/>
      <c r="H245" s="252">
        <v>1.3700000000000001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8" t="s">
        <v>140</v>
      </c>
      <c r="AU245" s="258" t="s">
        <v>85</v>
      </c>
      <c r="AV245" s="14" t="s">
        <v>85</v>
      </c>
      <c r="AW245" s="14" t="s">
        <v>31</v>
      </c>
      <c r="AX245" s="14" t="s">
        <v>75</v>
      </c>
      <c r="AY245" s="258" t="s">
        <v>130</v>
      </c>
    </row>
    <row r="246" s="13" customFormat="1">
      <c r="A246" s="13"/>
      <c r="B246" s="238"/>
      <c r="C246" s="239"/>
      <c r="D246" s="233" t="s">
        <v>140</v>
      </c>
      <c r="E246" s="240" t="s">
        <v>1</v>
      </c>
      <c r="F246" s="241" t="s">
        <v>240</v>
      </c>
      <c r="G246" s="239"/>
      <c r="H246" s="240" t="s">
        <v>1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140</v>
      </c>
      <c r="AU246" s="247" t="s">
        <v>85</v>
      </c>
      <c r="AV246" s="13" t="s">
        <v>83</v>
      </c>
      <c r="AW246" s="13" t="s">
        <v>31</v>
      </c>
      <c r="AX246" s="13" t="s">
        <v>75</v>
      </c>
      <c r="AY246" s="247" t="s">
        <v>130</v>
      </c>
    </row>
    <row r="247" s="14" customFormat="1">
      <c r="A247" s="14"/>
      <c r="B247" s="248"/>
      <c r="C247" s="249"/>
      <c r="D247" s="233" t="s">
        <v>140</v>
      </c>
      <c r="E247" s="250" t="s">
        <v>1</v>
      </c>
      <c r="F247" s="251" t="s">
        <v>299</v>
      </c>
      <c r="G247" s="249"/>
      <c r="H247" s="252">
        <v>0.26000000000000001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8" t="s">
        <v>140</v>
      </c>
      <c r="AU247" s="258" t="s">
        <v>85</v>
      </c>
      <c r="AV247" s="14" t="s">
        <v>85</v>
      </c>
      <c r="AW247" s="14" t="s">
        <v>31</v>
      </c>
      <c r="AX247" s="14" t="s">
        <v>75</v>
      </c>
      <c r="AY247" s="258" t="s">
        <v>130</v>
      </c>
    </row>
    <row r="248" s="15" customFormat="1">
      <c r="A248" s="15"/>
      <c r="B248" s="259"/>
      <c r="C248" s="260"/>
      <c r="D248" s="233" t="s">
        <v>140</v>
      </c>
      <c r="E248" s="261" t="s">
        <v>1</v>
      </c>
      <c r="F248" s="262" t="s">
        <v>145</v>
      </c>
      <c r="G248" s="260"/>
      <c r="H248" s="263">
        <v>1.6300000000000001</v>
      </c>
      <c r="I248" s="264"/>
      <c r="J248" s="260"/>
      <c r="K248" s="260"/>
      <c r="L248" s="265"/>
      <c r="M248" s="266"/>
      <c r="N248" s="267"/>
      <c r="O248" s="267"/>
      <c r="P248" s="267"/>
      <c r="Q248" s="267"/>
      <c r="R248" s="267"/>
      <c r="S248" s="267"/>
      <c r="T248" s="26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9" t="s">
        <v>140</v>
      </c>
      <c r="AU248" s="269" t="s">
        <v>85</v>
      </c>
      <c r="AV248" s="15" t="s">
        <v>136</v>
      </c>
      <c r="AW248" s="15" t="s">
        <v>31</v>
      </c>
      <c r="AX248" s="15" t="s">
        <v>83</v>
      </c>
      <c r="AY248" s="269" t="s">
        <v>130</v>
      </c>
    </row>
    <row r="249" s="2" customFormat="1" ht="16.5" customHeight="1">
      <c r="A249" s="39"/>
      <c r="B249" s="40"/>
      <c r="C249" s="220" t="s">
        <v>300</v>
      </c>
      <c r="D249" s="220" t="s">
        <v>132</v>
      </c>
      <c r="E249" s="221" t="s">
        <v>301</v>
      </c>
      <c r="F249" s="222" t="s">
        <v>302</v>
      </c>
      <c r="G249" s="223" t="s">
        <v>153</v>
      </c>
      <c r="H249" s="224">
        <v>1.72</v>
      </c>
      <c r="I249" s="225"/>
      <c r="J249" s="224">
        <f>ROUND(I249*H249,2)</f>
        <v>0</v>
      </c>
      <c r="K249" s="226"/>
      <c r="L249" s="45"/>
      <c r="M249" s="227" t="s">
        <v>1</v>
      </c>
      <c r="N249" s="228" t="s">
        <v>40</v>
      </c>
      <c r="O249" s="92"/>
      <c r="P249" s="229">
        <f>O249*H249</f>
        <v>0</v>
      </c>
      <c r="Q249" s="229">
        <v>0.016070000000000001</v>
      </c>
      <c r="R249" s="229">
        <f>Q249*H249</f>
        <v>0.027640400000000002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136</v>
      </c>
      <c r="AT249" s="231" t="s">
        <v>132</v>
      </c>
      <c r="AU249" s="231" t="s">
        <v>85</v>
      </c>
      <c r="AY249" s="18" t="s">
        <v>130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83</v>
      </c>
      <c r="BK249" s="232">
        <f>ROUND(I249*H249,2)</f>
        <v>0</v>
      </c>
      <c r="BL249" s="18" t="s">
        <v>136</v>
      </c>
      <c r="BM249" s="231" t="s">
        <v>303</v>
      </c>
    </row>
    <row r="250" s="13" customFormat="1">
      <c r="A250" s="13"/>
      <c r="B250" s="238"/>
      <c r="C250" s="239"/>
      <c r="D250" s="233" t="s">
        <v>140</v>
      </c>
      <c r="E250" s="240" t="s">
        <v>1</v>
      </c>
      <c r="F250" s="241" t="s">
        <v>304</v>
      </c>
      <c r="G250" s="239"/>
      <c r="H250" s="240" t="s">
        <v>1</v>
      </c>
      <c r="I250" s="242"/>
      <c r="J250" s="239"/>
      <c r="K250" s="239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140</v>
      </c>
      <c r="AU250" s="247" t="s">
        <v>85</v>
      </c>
      <c r="AV250" s="13" t="s">
        <v>83</v>
      </c>
      <c r="AW250" s="13" t="s">
        <v>31</v>
      </c>
      <c r="AX250" s="13" t="s">
        <v>75</v>
      </c>
      <c r="AY250" s="247" t="s">
        <v>130</v>
      </c>
    </row>
    <row r="251" s="14" customFormat="1">
      <c r="A251" s="14"/>
      <c r="B251" s="248"/>
      <c r="C251" s="249"/>
      <c r="D251" s="233" t="s">
        <v>140</v>
      </c>
      <c r="E251" s="250" t="s">
        <v>1</v>
      </c>
      <c r="F251" s="251" t="s">
        <v>305</v>
      </c>
      <c r="G251" s="249"/>
      <c r="H251" s="252">
        <v>1.72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8" t="s">
        <v>140</v>
      </c>
      <c r="AU251" s="258" t="s">
        <v>85</v>
      </c>
      <c r="AV251" s="14" t="s">
        <v>85</v>
      </c>
      <c r="AW251" s="14" t="s">
        <v>31</v>
      </c>
      <c r="AX251" s="14" t="s">
        <v>83</v>
      </c>
      <c r="AY251" s="258" t="s">
        <v>130</v>
      </c>
    </row>
    <row r="252" s="2" customFormat="1" ht="16.5" customHeight="1">
      <c r="A252" s="39"/>
      <c r="B252" s="40"/>
      <c r="C252" s="220" t="s">
        <v>306</v>
      </c>
      <c r="D252" s="220" t="s">
        <v>132</v>
      </c>
      <c r="E252" s="221" t="s">
        <v>307</v>
      </c>
      <c r="F252" s="222" t="s">
        <v>308</v>
      </c>
      <c r="G252" s="223" t="s">
        <v>153</v>
      </c>
      <c r="H252" s="224">
        <v>1.72</v>
      </c>
      <c r="I252" s="225"/>
      <c r="J252" s="224">
        <f>ROUND(I252*H252,2)</f>
        <v>0</v>
      </c>
      <c r="K252" s="226"/>
      <c r="L252" s="45"/>
      <c r="M252" s="227" t="s">
        <v>1</v>
      </c>
      <c r="N252" s="228" t="s">
        <v>40</v>
      </c>
      <c r="O252" s="92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136</v>
      </c>
      <c r="AT252" s="231" t="s">
        <v>132</v>
      </c>
      <c r="AU252" s="231" t="s">
        <v>85</v>
      </c>
      <c r="AY252" s="18" t="s">
        <v>130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83</v>
      </c>
      <c r="BK252" s="232">
        <f>ROUND(I252*H252,2)</f>
        <v>0</v>
      </c>
      <c r="BL252" s="18" t="s">
        <v>136</v>
      </c>
      <c r="BM252" s="231" t="s">
        <v>309</v>
      </c>
    </row>
    <row r="253" s="12" customFormat="1" ht="22.8" customHeight="1">
      <c r="A253" s="12"/>
      <c r="B253" s="204"/>
      <c r="C253" s="205"/>
      <c r="D253" s="206" t="s">
        <v>74</v>
      </c>
      <c r="E253" s="218" t="s">
        <v>310</v>
      </c>
      <c r="F253" s="218" t="s">
        <v>311</v>
      </c>
      <c r="G253" s="205"/>
      <c r="H253" s="205"/>
      <c r="I253" s="208"/>
      <c r="J253" s="219">
        <f>BK253</f>
        <v>0</v>
      </c>
      <c r="K253" s="205"/>
      <c r="L253" s="210"/>
      <c r="M253" s="211"/>
      <c r="N253" s="212"/>
      <c r="O253" s="212"/>
      <c r="P253" s="213">
        <f>SUM(P254:P288)</f>
        <v>0</v>
      </c>
      <c r="Q253" s="212"/>
      <c r="R253" s="213">
        <f>SUM(R254:R288)</f>
        <v>0.052529999999999993</v>
      </c>
      <c r="S253" s="212"/>
      <c r="T253" s="214">
        <f>SUM(T254:T288)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5" t="s">
        <v>83</v>
      </c>
      <c r="AT253" s="216" t="s">
        <v>74</v>
      </c>
      <c r="AU253" s="216" t="s">
        <v>83</v>
      </c>
      <c r="AY253" s="215" t="s">
        <v>130</v>
      </c>
      <c r="BK253" s="217">
        <f>SUM(BK254:BK288)</f>
        <v>0</v>
      </c>
    </row>
    <row r="254" s="2" customFormat="1" ht="33" customHeight="1">
      <c r="A254" s="39"/>
      <c r="B254" s="40"/>
      <c r="C254" s="220" t="s">
        <v>312</v>
      </c>
      <c r="D254" s="220" t="s">
        <v>132</v>
      </c>
      <c r="E254" s="221" t="s">
        <v>313</v>
      </c>
      <c r="F254" s="222" t="s">
        <v>314</v>
      </c>
      <c r="G254" s="223" t="s">
        <v>315</v>
      </c>
      <c r="H254" s="224">
        <v>6.5</v>
      </c>
      <c r="I254" s="225"/>
      <c r="J254" s="224">
        <f>ROUND(I254*H254,2)</f>
        <v>0</v>
      </c>
      <c r="K254" s="226"/>
      <c r="L254" s="45"/>
      <c r="M254" s="227" t="s">
        <v>1</v>
      </c>
      <c r="N254" s="228" t="s">
        <v>40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136</v>
      </c>
      <c r="AT254" s="231" t="s">
        <v>132</v>
      </c>
      <c r="AU254" s="231" t="s">
        <v>85</v>
      </c>
      <c r="AY254" s="18" t="s">
        <v>130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83</v>
      </c>
      <c r="BK254" s="232">
        <f>ROUND(I254*H254,2)</f>
        <v>0</v>
      </c>
      <c r="BL254" s="18" t="s">
        <v>136</v>
      </c>
      <c r="BM254" s="231" t="s">
        <v>316</v>
      </c>
    </row>
    <row r="255" s="13" customFormat="1">
      <c r="A255" s="13"/>
      <c r="B255" s="238"/>
      <c r="C255" s="239"/>
      <c r="D255" s="233" t="s">
        <v>140</v>
      </c>
      <c r="E255" s="240" t="s">
        <v>1</v>
      </c>
      <c r="F255" s="241" t="s">
        <v>317</v>
      </c>
      <c r="G255" s="239"/>
      <c r="H255" s="240" t="s">
        <v>1</v>
      </c>
      <c r="I255" s="242"/>
      <c r="J255" s="239"/>
      <c r="K255" s="239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140</v>
      </c>
      <c r="AU255" s="247" t="s">
        <v>85</v>
      </c>
      <c r="AV255" s="13" t="s">
        <v>83</v>
      </c>
      <c r="AW255" s="13" t="s">
        <v>31</v>
      </c>
      <c r="AX255" s="13" t="s">
        <v>75</v>
      </c>
      <c r="AY255" s="247" t="s">
        <v>130</v>
      </c>
    </row>
    <row r="256" s="13" customFormat="1">
      <c r="A256" s="13"/>
      <c r="B256" s="238"/>
      <c r="C256" s="239"/>
      <c r="D256" s="233" t="s">
        <v>140</v>
      </c>
      <c r="E256" s="240" t="s">
        <v>1</v>
      </c>
      <c r="F256" s="241" t="s">
        <v>170</v>
      </c>
      <c r="G256" s="239"/>
      <c r="H256" s="240" t="s">
        <v>1</v>
      </c>
      <c r="I256" s="242"/>
      <c r="J256" s="239"/>
      <c r="K256" s="239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140</v>
      </c>
      <c r="AU256" s="247" t="s">
        <v>85</v>
      </c>
      <c r="AV256" s="13" t="s">
        <v>83</v>
      </c>
      <c r="AW256" s="13" t="s">
        <v>31</v>
      </c>
      <c r="AX256" s="13" t="s">
        <v>75</v>
      </c>
      <c r="AY256" s="247" t="s">
        <v>130</v>
      </c>
    </row>
    <row r="257" s="14" customFormat="1">
      <c r="A257" s="14"/>
      <c r="B257" s="248"/>
      <c r="C257" s="249"/>
      <c r="D257" s="233" t="s">
        <v>140</v>
      </c>
      <c r="E257" s="250" t="s">
        <v>1</v>
      </c>
      <c r="F257" s="251" t="s">
        <v>318</v>
      </c>
      <c r="G257" s="249"/>
      <c r="H257" s="252">
        <v>6.5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140</v>
      </c>
      <c r="AU257" s="258" t="s">
        <v>85</v>
      </c>
      <c r="AV257" s="14" t="s">
        <v>85</v>
      </c>
      <c r="AW257" s="14" t="s">
        <v>31</v>
      </c>
      <c r="AX257" s="14" t="s">
        <v>83</v>
      </c>
      <c r="AY257" s="258" t="s">
        <v>130</v>
      </c>
    </row>
    <row r="258" s="2" customFormat="1" ht="24.15" customHeight="1">
      <c r="A258" s="39"/>
      <c r="B258" s="40"/>
      <c r="C258" s="281" t="s">
        <v>319</v>
      </c>
      <c r="D258" s="281" t="s">
        <v>173</v>
      </c>
      <c r="E258" s="282" t="s">
        <v>320</v>
      </c>
      <c r="F258" s="283" t="s">
        <v>321</v>
      </c>
      <c r="G258" s="284" t="s">
        <v>315</v>
      </c>
      <c r="H258" s="285">
        <v>7</v>
      </c>
      <c r="I258" s="286"/>
      <c r="J258" s="285">
        <f>ROUND(I258*H258,2)</f>
        <v>0</v>
      </c>
      <c r="K258" s="287"/>
      <c r="L258" s="288"/>
      <c r="M258" s="289" t="s">
        <v>1</v>
      </c>
      <c r="N258" s="290" t="s">
        <v>40</v>
      </c>
      <c r="O258" s="92"/>
      <c r="P258" s="229">
        <f>O258*H258</f>
        <v>0</v>
      </c>
      <c r="Q258" s="229">
        <v>0.00067000000000000002</v>
      </c>
      <c r="R258" s="229">
        <f>Q258*H258</f>
        <v>0.0046899999999999997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177</v>
      </c>
      <c r="AT258" s="231" t="s">
        <v>173</v>
      </c>
      <c r="AU258" s="231" t="s">
        <v>85</v>
      </c>
      <c r="AY258" s="18" t="s">
        <v>130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136</v>
      </c>
      <c r="BM258" s="231" t="s">
        <v>322</v>
      </c>
    </row>
    <row r="259" s="2" customFormat="1">
      <c r="A259" s="39"/>
      <c r="B259" s="40"/>
      <c r="C259" s="41"/>
      <c r="D259" s="233" t="s">
        <v>138</v>
      </c>
      <c r="E259" s="41"/>
      <c r="F259" s="234" t="s">
        <v>323</v>
      </c>
      <c r="G259" s="41"/>
      <c r="H259" s="41"/>
      <c r="I259" s="235"/>
      <c r="J259" s="41"/>
      <c r="K259" s="41"/>
      <c r="L259" s="45"/>
      <c r="M259" s="236"/>
      <c r="N259" s="237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138</v>
      </c>
      <c r="AU259" s="18" t="s">
        <v>85</v>
      </c>
    </row>
    <row r="260" s="13" customFormat="1">
      <c r="A260" s="13"/>
      <c r="B260" s="238"/>
      <c r="C260" s="239"/>
      <c r="D260" s="233" t="s">
        <v>140</v>
      </c>
      <c r="E260" s="240" t="s">
        <v>1</v>
      </c>
      <c r="F260" s="241" t="s">
        <v>317</v>
      </c>
      <c r="G260" s="239"/>
      <c r="H260" s="240" t="s">
        <v>1</v>
      </c>
      <c r="I260" s="242"/>
      <c r="J260" s="239"/>
      <c r="K260" s="239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140</v>
      </c>
      <c r="AU260" s="247" t="s">
        <v>85</v>
      </c>
      <c r="AV260" s="13" t="s">
        <v>83</v>
      </c>
      <c r="AW260" s="13" t="s">
        <v>31</v>
      </c>
      <c r="AX260" s="13" t="s">
        <v>75</v>
      </c>
      <c r="AY260" s="247" t="s">
        <v>130</v>
      </c>
    </row>
    <row r="261" s="14" customFormat="1">
      <c r="A261" s="14"/>
      <c r="B261" s="248"/>
      <c r="C261" s="249"/>
      <c r="D261" s="233" t="s">
        <v>140</v>
      </c>
      <c r="E261" s="250" t="s">
        <v>1</v>
      </c>
      <c r="F261" s="251" t="s">
        <v>181</v>
      </c>
      <c r="G261" s="249"/>
      <c r="H261" s="252">
        <v>7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140</v>
      </c>
      <c r="AU261" s="258" t="s">
        <v>85</v>
      </c>
      <c r="AV261" s="14" t="s">
        <v>85</v>
      </c>
      <c r="AW261" s="14" t="s">
        <v>31</v>
      </c>
      <c r="AX261" s="14" t="s">
        <v>83</v>
      </c>
      <c r="AY261" s="258" t="s">
        <v>130</v>
      </c>
    </row>
    <row r="262" s="2" customFormat="1" ht="24.15" customHeight="1">
      <c r="A262" s="39"/>
      <c r="B262" s="40"/>
      <c r="C262" s="220" t="s">
        <v>324</v>
      </c>
      <c r="D262" s="220" t="s">
        <v>132</v>
      </c>
      <c r="E262" s="221" t="s">
        <v>325</v>
      </c>
      <c r="F262" s="222" t="s">
        <v>326</v>
      </c>
      <c r="G262" s="223" t="s">
        <v>327</v>
      </c>
      <c r="H262" s="224">
        <v>4</v>
      </c>
      <c r="I262" s="225"/>
      <c r="J262" s="224">
        <f>ROUND(I262*H262,2)</f>
        <v>0</v>
      </c>
      <c r="K262" s="226"/>
      <c r="L262" s="45"/>
      <c r="M262" s="227" t="s">
        <v>1</v>
      </c>
      <c r="N262" s="228" t="s">
        <v>40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136</v>
      </c>
      <c r="AT262" s="231" t="s">
        <v>132</v>
      </c>
      <c r="AU262" s="231" t="s">
        <v>85</v>
      </c>
      <c r="AY262" s="18" t="s">
        <v>130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83</v>
      </c>
      <c r="BK262" s="232">
        <f>ROUND(I262*H262,2)</f>
        <v>0</v>
      </c>
      <c r="BL262" s="18" t="s">
        <v>136</v>
      </c>
      <c r="BM262" s="231" t="s">
        <v>328</v>
      </c>
    </row>
    <row r="263" s="13" customFormat="1">
      <c r="A263" s="13"/>
      <c r="B263" s="238"/>
      <c r="C263" s="239"/>
      <c r="D263" s="233" t="s">
        <v>140</v>
      </c>
      <c r="E263" s="240" t="s">
        <v>1</v>
      </c>
      <c r="F263" s="241" t="s">
        <v>329</v>
      </c>
      <c r="G263" s="239"/>
      <c r="H263" s="240" t="s">
        <v>1</v>
      </c>
      <c r="I263" s="242"/>
      <c r="J263" s="239"/>
      <c r="K263" s="239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140</v>
      </c>
      <c r="AU263" s="247" t="s">
        <v>85</v>
      </c>
      <c r="AV263" s="13" t="s">
        <v>83</v>
      </c>
      <c r="AW263" s="13" t="s">
        <v>31</v>
      </c>
      <c r="AX263" s="13" t="s">
        <v>75</v>
      </c>
      <c r="AY263" s="247" t="s">
        <v>130</v>
      </c>
    </row>
    <row r="264" s="14" customFormat="1">
      <c r="A264" s="14"/>
      <c r="B264" s="248"/>
      <c r="C264" s="249"/>
      <c r="D264" s="233" t="s">
        <v>140</v>
      </c>
      <c r="E264" s="250" t="s">
        <v>1</v>
      </c>
      <c r="F264" s="251" t="s">
        <v>136</v>
      </c>
      <c r="G264" s="249"/>
      <c r="H264" s="252">
        <v>4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8" t="s">
        <v>140</v>
      </c>
      <c r="AU264" s="258" t="s">
        <v>85</v>
      </c>
      <c r="AV264" s="14" t="s">
        <v>85</v>
      </c>
      <c r="AW264" s="14" t="s">
        <v>31</v>
      </c>
      <c r="AX264" s="14" t="s">
        <v>83</v>
      </c>
      <c r="AY264" s="258" t="s">
        <v>130</v>
      </c>
    </row>
    <row r="265" s="2" customFormat="1" ht="16.5" customHeight="1">
      <c r="A265" s="39"/>
      <c r="B265" s="40"/>
      <c r="C265" s="281" t="s">
        <v>330</v>
      </c>
      <c r="D265" s="281" t="s">
        <v>173</v>
      </c>
      <c r="E265" s="282" t="s">
        <v>331</v>
      </c>
      <c r="F265" s="283" t="s">
        <v>332</v>
      </c>
      <c r="G265" s="284" t="s">
        <v>327</v>
      </c>
      <c r="H265" s="285">
        <v>4</v>
      </c>
      <c r="I265" s="286"/>
      <c r="J265" s="285">
        <f>ROUND(I265*H265,2)</f>
        <v>0</v>
      </c>
      <c r="K265" s="287"/>
      <c r="L265" s="288"/>
      <c r="M265" s="289" t="s">
        <v>1</v>
      </c>
      <c r="N265" s="290" t="s">
        <v>40</v>
      </c>
      <c r="O265" s="92"/>
      <c r="P265" s="229">
        <f>O265*H265</f>
        <v>0</v>
      </c>
      <c r="Q265" s="229">
        <v>0.00016000000000000001</v>
      </c>
      <c r="R265" s="229">
        <f>Q265*H265</f>
        <v>0.00064000000000000005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177</v>
      </c>
      <c r="AT265" s="231" t="s">
        <v>173</v>
      </c>
      <c r="AU265" s="231" t="s">
        <v>85</v>
      </c>
      <c r="AY265" s="18" t="s">
        <v>130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83</v>
      </c>
      <c r="BK265" s="232">
        <f>ROUND(I265*H265,2)</f>
        <v>0</v>
      </c>
      <c r="BL265" s="18" t="s">
        <v>136</v>
      </c>
      <c r="BM265" s="231" t="s">
        <v>333</v>
      </c>
    </row>
    <row r="266" s="2" customFormat="1" ht="24.15" customHeight="1">
      <c r="A266" s="39"/>
      <c r="B266" s="40"/>
      <c r="C266" s="220" t="s">
        <v>334</v>
      </c>
      <c r="D266" s="220" t="s">
        <v>132</v>
      </c>
      <c r="E266" s="221" t="s">
        <v>335</v>
      </c>
      <c r="F266" s="222" t="s">
        <v>336</v>
      </c>
      <c r="G266" s="223" t="s">
        <v>315</v>
      </c>
      <c r="H266" s="224">
        <v>5</v>
      </c>
      <c r="I266" s="225"/>
      <c r="J266" s="224">
        <f>ROUND(I266*H266,2)</f>
        <v>0</v>
      </c>
      <c r="K266" s="226"/>
      <c r="L266" s="45"/>
      <c r="M266" s="227" t="s">
        <v>1</v>
      </c>
      <c r="N266" s="228" t="s">
        <v>40</v>
      </c>
      <c r="O266" s="92"/>
      <c r="P266" s="229">
        <f>O266*H266</f>
        <v>0</v>
      </c>
      <c r="Q266" s="229">
        <v>1.0000000000000001E-05</v>
      </c>
      <c r="R266" s="229">
        <f>Q266*H266</f>
        <v>5.0000000000000002E-05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136</v>
      </c>
      <c r="AT266" s="231" t="s">
        <v>132</v>
      </c>
      <c r="AU266" s="231" t="s">
        <v>85</v>
      </c>
      <c r="AY266" s="18" t="s">
        <v>130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83</v>
      </c>
      <c r="BK266" s="232">
        <f>ROUND(I266*H266,2)</f>
        <v>0</v>
      </c>
      <c r="BL266" s="18" t="s">
        <v>136</v>
      </c>
      <c r="BM266" s="231" t="s">
        <v>337</v>
      </c>
    </row>
    <row r="267" s="13" customFormat="1">
      <c r="A267" s="13"/>
      <c r="B267" s="238"/>
      <c r="C267" s="239"/>
      <c r="D267" s="233" t="s">
        <v>140</v>
      </c>
      <c r="E267" s="240" t="s">
        <v>1</v>
      </c>
      <c r="F267" s="241" t="s">
        <v>338</v>
      </c>
      <c r="G267" s="239"/>
      <c r="H267" s="240" t="s">
        <v>1</v>
      </c>
      <c r="I267" s="242"/>
      <c r="J267" s="239"/>
      <c r="K267" s="239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140</v>
      </c>
      <c r="AU267" s="247" t="s">
        <v>85</v>
      </c>
      <c r="AV267" s="13" t="s">
        <v>83</v>
      </c>
      <c r="AW267" s="13" t="s">
        <v>31</v>
      </c>
      <c r="AX267" s="13" t="s">
        <v>75</v>
      </c>
      <c r="AY267" s="247" t="s">
        <v>130</v>
      </c>
    </row>
    <row r="268" s="14" customFormat="1">
      <c r="A268" s="14"/>
      <c r="B268" s="248"/>
      <c r="C268" s="249"/>
      <c r="D268" s="233" t="s">
        <v>140</v>
      </c>
      <c r="E268" s="250" t="s">
        <v>1</v>
      </c>
      <c r="F268" s="251" t="s">
        <v>83</v>
      </c>
      <c r="G268" s="249"/>
      <c r="H268" s="252">
        <v>1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140</v>
      </c>
      <c r="AU268" s="258" t="s">
        <v>85</v>
      </c>
      <c r="AV268" s="14" t="s">
        <v>85</v>
      </c>
      <c r="AW268" s="14" t="s">
        <v>31</v>
      </c>
      <c r="AX268" s="14" t="s">
        <v>75</v>
      </c>
      <c r="AY268" s="258" t="s">
        <v>130</v>
      </c>
    </row>
    <row r="269" s="13" customFormat="1">
      <c r="A269" s="13"/>
      <c r="B269" s="238"/>
      <c r="C269" s="239"/>
      <c r="D269" s="233" t="s">
        <v>140</v>
      </c>
      <c r="E269" s="240" t="s">
        <v>1</v>
      </c>
      <c r="F269" s="241" t="s">
        <v>339</v>
      </c>
      <c r="G269" s="239"/>
      <c r="H269" s="240" t="s">
        <v>1</v>
      </c>
      <c r="I269" s="242"/>
      <c r="J269" s="239"/>
      <c r="K269" s="239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140</v>
      </c>
      <c r="AU269" s="247" t="s">
        <v>85</v>
      </c>
      <c r="AV269" s="13" t="s">
        <v>83</v>
      </c>
      <c r="AW269" s="13" t="s">
        <v>31</v>
      </c>
      <c r="AX269" s="13" t="s">
        <v>75</v>
      </c>
      <c r="AY269" s="247" t="s">
        <v>130</v>
      </c>
    </row>
    <row r="270" s="14" customFormat="1">
      <c r="A270" s="14"/>
      <c r="B270" s="248"/>
      <c r="C270" s="249"/>
      <c r="D270" s="233" t="s">
        <v>140</v>
      </c>
      <c r="E270" s="250" t="s">
        <v>1</v>
      </c>
      <c r="F270" s="251" t="s">
        <v>136</v>
      </c>
      <c r="G270" s="249"/>
      <c r="H270" s="252">
        <v>4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140</v>
      </c>
      <c r="AU270" s="258" t="s">
        <v>85</v>
      </c>
      <c r="AV270" s="14" t="s">
        <v>85</v>
      </c>
      <c r="AW270" s="14" t="s">
        <v>31</v>
      </c>
      <c r="AX270" s="14" t="s">
        <v>75</v>
      </c>
      <c r="AY270" s="258" t="s">
        <v>130</v>
      </c>
    </row>
    <row r="271" s="15" customFormat="1">
      <c r="A271" s="15"/>
      <c r="B271" s="259"/>
      <c r="C271" s="260"/>
      <c r="D271" s="233" t="s">
        <v>140</v>
      </c>
      <c r="E271" s="261" t="s">
        <v>1</v>
      </c>
      <c r="F271" s="262" t="s">
        <v>145</v>
      </c>
      <c r="G271" s="260"/>
      <c r="H271" s="263">
        <v>5</v>
      </c>
      <c r="I271" s="264"/>
      <c r="J271" s="260"/>
      <c r="K271" s="260"/>
      <c r="L271" s="265"/>
      <c r="M271" s="266"/>
      <c r="N271" s="267"/>
      <c r="O271" s="267"/>
      <c r="P271" s="267"/>
      <c r="Q271" s="267"/>
      <c r="R271" s="267"/>
      <c r="S271" s="267"/>
      <c r="T271" s="26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9" t="s">
        <v>140</v>
      </c>
      <c r="AU271" s="269" t="s">
        <v>85</v>
      </c>
      <c r="AV271" s="15" t="s">
        <v>136</v>
      </c>
      <c r="AW271" s="15" t="s">
        <v>31</v>
      </c>
      <c r="AX271" s="15" t="s">
        <v>83</v>
      </c>
      <c r="AY271" s="269" t="s">
        <v>130</v>
      </c>
    </row>
    <row r="272" s="2" customFormat="1" ht="24.15" customHeight="1">
      <c r="A272" s="39"/>
      <c r="B272" s="40"/>
      <c r="C272" s="281" t="s">
        <v>340</v>
      </c>
      <c r="D272" s="281" t="s">
        <v>173</v>
      </c>
      <c r="E272" s="282" t="s">
        <v>341</v>
      </c>
      <c r="F272" s="283" t="s">
        <v>342</v>
      </c>
      <c r="G272" s="284" t="s">
        <v>315</v>
      </c>
      <c r="H272" s="285">
        <v>1</v>
      </c>
      <c r="I272" s="286"/>
      <c r="J272" s="285">
        <f>ROUND(I272*H272,2)</f>
        <v>0</v>
      </c>
      <c r="K272" s="287"/>
      <c r="L272" s="288"/>
      <c r="M272" s="289" t="s">
        <v>1</v>
      </c>
      <c r="N272" s="290" t="s">
        <v>40</v>
      </c>
      <c r="O272" s="92"/>
      <c r="P272" s="229">
        <f>O272*H272</f>
        <v>0</v>
      </c>
      <c r="Q272" s="229">
        <v>0.0014499999999999999</v>
      </c>
      <c r="R272" s="229">
        <f>Q272*H272</f>
        <v>0.0014499999999999999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177</v>
      </c>
      <c r="AT272" s="231" t="s">
        <v>173</v>
      </c>
      <c r="AU272" s="231" t="s">
        <v>85</v>
      </c>
      <c r="AY272" s="18" t="s">
        <v>130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83</v>
      </c>
      <c r="BK272" s="232">
        <f>ROUND(I272*H272,2)</f>
        <v>0</v>
      </c>
      <c r="BL272" s="18" t="s">
        <v>136</v>
      </c>
      <c r="BM272" s="231" t="s">
        <v>343</v>
      </c>
    </row>
    <row r="273" s="13" customFormat="1">
      <c r="A273" s="13"/>
      <c r="B273" s="238"/>
      <c r="C273" s="239"/>
      <c r="D273" s="233" t="s">
        <v>140</v>
      </c>
      <c r="E273" s="240" t="s">
        <v>1</v>
      </c>
      <c r="F273" s="241" t="s">
        <v>338</v>
      </c>
      <c r="G273" s="239"/>
      <c r="H273" s="240" t="s">
        <v>1</v>
      </c>
      <c r="I273" s="242"/>
      <c r="J273" s="239"/>
      <c r="K273" s="239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140</v>
      </c>
      <c r="AU273" s="247" t="s">
        <v>85</v>
      </c>
      <c r="AV273" s="13" t="s">
        <v>83</v>
      </c>
      <c r="AW273" s="13" t="s">
        <v>31</v>
      </c>
      <c r="AX273" s="13" t="s">
        <v>75</v>
      </c>
      <c r="AY273" s="247" t="s">
        <v>130</v>
      </c>
    </row>
    <row r="274" s="14" customFormat="1">
      <c r="A274" s="14"/>
      <c r="B274" s="248"/>
      <c r="C274" s="249"/>
      <c r="D274" s="233" t="s">
        <v>140</v>
      </c>
      <c r="E274" s="250" t="s">
        <v>1</v>
      </c>
      <c r="F274" s="251" t="s">
        <v>83</v>
      </c>
      <c r="G274" s="249"/>
      <c r="H274" s="252">
        <v>1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8" t="s">
        <v>140</v>
      </c>
      <c r="AU274" s="258" t="s">
        <v>85</v>
      </c>
      <c r="AV274" s="14" t="s">
        <v>85</v>
      </c>
      <c r="AW274" s="14" t="s">
        <v>31</v>
      </c>
      <c r="AX274" s="14" t="s">
        <v>83</v>
      </c>
      <c r="AY274" s="258" t="s">
        <v>130</v>
      </c>
    </row>
    <row r="275" s="2" customFormat="1" ht="24.15" customHeight="1">
      <c r="A275" s="39"/>
      <c r="B275" s="40"/>
      <c r="C275" s="281" t="s">
        <v>344</v>
      </c>
      <c r="D275" s="281" t="s">
        <v>173</v>
      </c>
      <c r="E275" s="282" t="s">
        <v>345</v>
      </c>
      <c r="F275" s="283" t="s">
        <v>346</v>
      </c>
      <c r="G275" s="284" t="s">
        <v>315</v>
      </c>
      <c r="H275" s="285">
        <v>4</v>
      </c>
      <c r="I275" s="286"/>
      <c r="J275" s="285">
        <f>ROUND(I275*H275,2)</f>
        <v>0</v>
      </c>
      <c r="K275" s="287"/>
      <c r="L275" s="288"/>
      <c r="M275" s="289" t="s">
        <v>1</v>
      </c>
      <c r="N275" s="290" t="s">
        <v>40</v>
      </c>
      <c r="O275" s="92"/>
      <c r="P275" s="229">
        <f>O275*H275</f>
        <v>0</v>
      </c>
      <c r="Q275" s="229">
        <v>0.0026700000000000001</v>
      </c>
      <c r="R275" s="229">
        <f>Q275*H275</f>
        <v>0.01068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177</v>
      </c>
      <c r="AT275" s="231" t="s">
        <v>173</v>
      </c>
      <c r="AU275" s="231" t="s">
        <v>85</v>
      </c>
      <c r="AY275" s="18" t="s">
        <v>130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83</v>
      </c>
      <c r="BK275" s="232">
        <f>ROUND(I275*H275,2)</f>
        <v>0</v>
      </c>
      <c r="BL275" s="18" t="s">
        <v>136</v>
      </c>
      <c r="BM275" s="231" t="s">
        <v>347</v>
      </c>
    </row>
    <row r="276" s="2" customFormat="1" ht="24.15" customHeight="1">
      <c r="A276" s="39"/>
      <c r="B276" s="40"/>
      <c r="C276" s="220" t="s">
        <v>348</v>
      </c>
      <c r="D276" s="220" t="s">
        <v>132</v>
      </c>
      <c r="E276" s="221" t="s">
        <v>349</v>
      </c>
      <c r="F276" s="222" t="s">
        <v>350</v>
      </c>
      <c r="G276" s="223" t="s">
        <v>315</v>
      </c>
      <c r="H276" s="224">
        <v>4</v>
      </c>
      <c r="I276" s="225"/>
      <c r="J276" s="224">
        <f>ROUND(I276*H276,2)</f>
        <v>0</v>
      </c>
      <c r="K276" s="226"/>
      <c r="L276" s="45"/>
      <c r="M276" s="227" t="s">
        <v>1</v>
      </c>
      <c r="N276" s="228" t="s">
        <v>40</v>
      </c>
      <c r="O276" s="92"/>
      <c r="P276" s="229">
        <f>O276*H276</f>
        <v>0</v>
      </c>
      <c r="Q276" s="229">
        <v>2.0000000000000002E-05</v>
      </c>
      <c r="R276" s="229">
        <f>Q276*H276</f>
        <v>8.0000000000000007E-05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136</v>
      </c>
      <c r="AT276" s="231" t="s">
        <v>132</v>
      </c>
      <c r="AU276" s="231" t="s">
        <v>85</v>
      </c>
      <c r="AY276" s="18" t="s">
        <v>130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83</v>
      </c>
      <c r="BK276" s="232">
        <f>ROUND(I276*H276,2)</f>
        <v>0</v>
      </c>
      <c r="BL276" s="18" t="s">
        <v>136</v>
      </c>
      <c r="BM276" s="231" t="s">
        <v>351</v>
      </c>
    </row>
    <row r="277" s="13" customFormat="1">
      <c r="A277" s="13"/>
      <c r="B277" s="238"/>
      <c r="C277" s="239"/>
      <c r="D277" s="233" t="s">
        <v>140</v>
      </c>
      <c r="E277" s="240" t="s">
        <v>1</v>
      </c>
      <c r="F277" s="241" t="s">
        <v>352</v>
      </c>
      <c r="G277" s="239"/>
      <c r="H277" s="240" t="s">
        <v>1</v>
      </c>
      <c r="I277" s="242"/>
      <c r="J277" s="239"/>
      <c r="K277" s="239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140</v>
      </c>
      <c r="AU277" s="247" t="s">
        <v>85</v>
      </c>
      <c r="AV277" s="13" t="s">
        <v>83</v>
      </c>
      <c r="AW277" s="13" t="s">
        <v>31</v>
      </c>
      <c r="AX277" s="13" t="s">
        <v>75</v>
      </c>
      <c r="AY277" s="247" t="s">
        <v>130</v>
      </c>
    </row>
    <row r="278" s="14" customFormat="1">
      <c r="A278" s="14"/>
      <c r="B278" s="248"/>
      <c r="C278" s="249"/>
      <c r="D278" s="233" t="s">
        <v>140</v>
      </c>
      <c r="E278" s="250" t="s">
        <v>1</v>
      </c>
      <c r="F278" s="251" t="s">
        <v>136</v>
      </c>
      <c r="G278" s="249"/>
      <c r="H278" s="252">
        <v>4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8" t="s">
        <v>140</v>
      </c>
      <c r="AU278" s="258" t="s">
        <v>85</v>
      </c>
      <c r="AV278" s="14" t="s">
        <v>85</v>
      </c>
      <c r="AW278" s="14" t="s">
        <v>31</v>
      </c>
      <c r="AX278" s="14" t="s">
        <v>83</v>
      </c>
      <c r="AY278" s="258" t="s">
        <v>130</v>
      </c>
    </row>
    <row r="279" s="2" customFormat="1" ht="24.15" customHeight="1">
      <c r="A279" s="39"/>
      <c r="B279" s="40"/>
      <c r="C279" s="281" t="s">
        <v>353</v>
      </c>
      <c r="D279" s="281" t="s">
        <v>173</v>
      </c>
      <c r="E279" s="282" t="s">
        <v>354</v>
      </c>
      <c r="F279" s="283" t="s">
        <v>355</v>
      </c>
      <c r="G279" s="284" t="s">
        <v>315</v>
      </c>
      <c r="H279" s="285">
        <v>4</v>
      </c>
      <c r="I279" s="286"/>
      <c r="J279" s="285">
        <f>ROUND(I279*H279,2)</f>
        <v>0</v>
      </c>
      <c r="K279" s="287"/>
      <c r="L279" s="288"/>
      <c r="M279" s="289" t="s">
        <v>1</v>
      </c>
      <c r="N279" s="290" t="s">
        <v>40</v>
      </c>
      <c r="O279" s="92"/>
      <c r="P279" s="229">
        <f>O279*H279</f>
        <v>0</v>
      </c>
      <c r="Q279" s="229">
        <v>0.0080999999999999996</v>
      </c>
      <c r="R279" s="229">
        <f>Q279*H279</f>
        <v>0.032399999999999998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177</v>
      </c>
      <c r="AT279" s="231" t="s">
        <v>173</v>
      </c>
      <c r="AU279" s="231" t="s">
        <v>85</v>
      </c>
      <c r="AY279" s="18" t="s">
        <v>130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83</v>
      </c>
      <c r="BK279" s="232">
        <f>ROUND(I279*H279,2)</f>
        <v>0</v>
      </c>
      <c r="BL279" s="18" t="s">
        <v>136</v>
      </c>
      <c r="BM279" s="231" t="s">
        <v>356</v>
      </c>
    </row>
    <row r="280" s="2" customFormat="1" ht="33" customHeight="1">
      <c r="A280" s="39"/>
      <c r="B280" s="40"/>
      <c r="C280" s="220" t="s">
        <v>357</v>
      </c>
      <c r="D280" s="220" t="s">
        <v>132</v>
      </c>
      <c r="E280" s="221" t="s">
        <v>358</v>
      </c>
      <c r="F280" s="222" t="s">
        <v>359</v>
      </c>
      <c r="G280" s="223" t="s">
        <v>327</v>
      </c>
      <c r="H280" s="224">
        <v>1</v>
      </c>
      <c r="I280" s="225"/>
      <c r="J280" s="224">
        <f>ROUND(I280*H280,2)</f>
        <v>0</v>
      </c>
      <c r="K280" s="226"/>
      <c r="L280" s="45"/>
      <c r="M280" s="227" t="s">
        <v>1</v>
      </c>
      <c r="N280" s="228" t="s">
        <v>40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136</v>
      </c>
      <c r="AT280" s="231" t="s">
        <v>132</v>
      </c>
      <c r="AU280" s="231" t="s">
        <v>85</v>
      </c>
      <c r="AY280" s="18" t="s">
        <v>130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83</v>
      </c>
      <c r="BK280" s="232">
        <f>ROUND(I280*H280,2)</f>
        <v>0</v>
      </c>
      <c r="BL280" s="18" t="s">
        <v>136</v>
      </c>
      <c r="BM280" s="231" t="s">
        <v>360</v>
      </c>
    </row>
    <row r="281" s="13" customFormat="1">
      <c r="A281" s="13"/>
      <c r="B281" s="238"/>
      <c r="C281" s="239"/>
      <c r="D281" s="233" t="s">
        <v>140</v>
      </c>
      <c r="E281" s="240" t="s">
        <v>1</v>
      </c>
      <c r="F281" s="241" t="s">
        <v>361</v>
      </c>
      <c r="G281" s="239"/>
      <c r="H281" s="240" t="s">
        <v>1</v>
      </c>
      <c r="I281" s="242"/>
      <c r="J281" s="239"/>
      <c r="K281" s="239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140</v>
      </c>
      <c r="AU281" s="247" t="s">
        <v>85</v>
      </c>
      <c r="AV281" s="13" t="s">
        <v>83</v>
      </c>
      <c r="AW281" s="13" t="s">
        <v>31</v>
      </c>
      <c r="AX281" s="13" t="s">
        <v>75</v>
      </c>
      <c r="AY281" s="247" t="s">
        <v>130</v>
      </c>
    </row>
    <row r="282" s="14" customFormat="1">
      <c r="A282" s="14"/>
      <c r="B282" s="248"/>
      <c r="C282" s="249"/>
      <c r="D282" s="233" t="s">
        <v>140</v>
      </c>
      <c r="E282" s="250" t="s">
        <v>1</v>
      </c>
      <c r="F282" s="251" t="s">
        <v>83</v>
      </c>
      <c r="G282" s="249"/>
      <c r="H282" s="252">
        <v>1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8" t="s">
        <v>140</v>
      </c>
      <c r="AU282" s="258" t="s">
        <v>85</v>
      </c>
      <c r="AV282" s="14" t="s">
        <v>85</v>
      </c>
      <c r="AW282" s="14" t="s">
        <v>31</v>
      </c>
      <c r="AX282" s="14" t="s">
        <v>83</v>
      </c>
      <c r="AY282" s="258" t="s">
        <v>130</v>
      </c>
    </row>
    <row r="283" s="2" customFormat="1" ht="16.5" customHeight="1">
      <c r="A283" s="39"/>
      <c r="B283" s="40"/>
      <c r="C283" s="281" t="s">
        <v>362</v>
      </c>
      <c r="D283" s="281" t="s">
        <v>173</v>
      </c>
      <c r="E283" s="282" t="s">
        <v>363</v>
      </c>
      <c r="F283" s="283" t="s">
        <v>364</v>
      </c>
      <c r="G283" s="284" t="s">
        <v>327</v>
      </c>
      <c r="H283" s="285">
        <v>1</v>
      </c>
      <c r="I283" s="286"/>
      <c r="J283" s="285">
        <f>ROUND(I283*H283,2)</f>
        <v>0</v>
      </c>
      <c r="K283" s="287"/>
      <c r="L283" s="288"/>
      <c r="M283" s="289" t="s">
        <v>1</v>
      </c>
      <c r="N283" s="290" t="s">
        <v>40</v>
      </c>
      <c r="O283" s="92"/>
      <c r="P283" s="229">
        <f>O283*H283</f>
        <v>0</v>
      </c>
      <c r="Q283" s="229">
        <v>0.00034000000000000002</v>
      </c>
      <c r="R283" s="229">
        <f>Q283*H283</f>
        <v>0.00034000000000000002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177</v>
      </c>
      <c r="AT283" s="231" t="s">
        <v>173</v>
      </c>
      <c r="AU283" s="231" t="s">
        <v>85</v>
      </c>
      <c r="AY283" s="18" t="s">
        <v>130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83</v>
      </c>
      <c r="BK283" s="232">
        <f>ROUND(I283*H283,2)</f>
        <v>0</v>
      </c>
      <c r="BL283" s="18" t="s">
        <v>136</v>
      </c>
      <c r="BM283" s="231" t="s">
        <v>365</v>
      </c>
    </row>
    <row r="284" s="2" customFormat="1" ht="33" customHeight="1">
      <c r="A284" s="39"/>
      <c r="B284" s="40"/>
      <c r="C284" s="220" t="s">
        <v>366</v>
      </c>
      <c r="D284" s="220" t="s">
        <v>132</v>
      </c>
      <c r="E284" s="221" t="s">
        <v>367</v>
      </c>
      <c r="F284" s="222" t="s">
        <v>368</v>
      </c>
      <c r="G284" s="223" t="s">
        <v>327</v>
      </c>
      <c r="H284" s="224">
        <v>1</v>
      </c>
      <c r="I284" s="225"/>
      <c r="J284" s="224">
        <f>ROUND(I284*H284,2)</f>
        <v>0</v>
      </c>
      <c r="K284" s="226"/>
      <c r="L284" s="45"/>
      <c r="M284" s="227" t="s">
        <v>1</v>
      </c>
      <c r="N284" s="228" t="s">
        <v>40</v>
      </c>
      <c r="O284" s="92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136</v>
      </c>
      <c r="AT284" s="231" t="s">
        <v>132</v>
      </c>
      <c r="AU284" s="231" t="s">
        <v>85</v>
      </c>
      <c r="AY284" s="18" t="s">
        <v>130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83</v>
      </c>
      <c r="BK284" s="232">
        <f>ROUND(I284*H284,2)</f>
        <v>0</v>
      </c>
      <c r="BL284" s="18" t="s">
        <v>136</v>
      </c>
      <c r="BM284" s="231" t="s">
        <v>369</v>
      </c>
    </row>
    <row r="285" s="13" customFormat="1">
      <c r="A285" s="13"/>
      <c r="B285" s="238"/>
      <c r="C285" s="239"/>
      <c r="D285" s="233" t="s">
        <v>140</v>
      </c>
      <c r="E285" s="240" t="s">
        <v>1</v>
      </c>
      <c r="F285" s="241" t="s">
        <v>370</v>
      </c>
      <c r="G285" s="239"/>
      <c r="H285" s="240" t="s">
        <v>1</v>
      </c>
      <c r="I285" s="242"/>
      <c r="J285" s="239"/>
      <c r="K285" s="239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140</v>
      </c>
      <c r="AU285" s="247" t="s">
        <v>85</v>
      </c>
      <c r="AV285" s="13" t="s">
        <v>83</v>
      </c>
      <c r="AW285" s="13" t="s">
        <v>31</v>
      </c>
      <c r="AX285" s="13" t="s">
        <v>75</v>
      </c>
      <c r="AY285" s="247" t="s">
        <v>130</v>
      </c>
    </row>
    <row r="286" s="13" customFormat="1">
      <c r="A286" s="13"/>
      <c r="B286" s="238"/>
      <c r="C286" s="239"/>
      <c r="D286" s="233" t="s">
        <v>140</v>
      </c>
      <c r="E286" s="240" t="s">
        <v>1</v>
      </c>
      <c r="F286" s="241" t="s">
        <v>371</v>
      </c>
      <c r="G286" s="239"/>
      <c r="H286" s="240" t="s">
        <v>1</v>
      </c>
      <c r="I286" s="242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140</v>
      </c>
      <c r="AU286" s="247" t="s">
        <v>85</v>
      </c>
      <c r="AV286" s="13" t="s">
        <v>83</v>
      </c>
      <c r="AW286" s="13" t="s">
        <v>31</v>
      </c>
      <c r="AX286" s="13" t="s">
        <v>75</v>
      </c>
      <c r="AY286" s="247" t="s">
        <v>130</v>
      </c>
    </row>
    <row r="287" s="14" customFormat="1">
      <c r="A287" s="14"/>
      <c r="B287" s="248"/>
      <c r="C287" s="249"/>
      <c r="D287" s="233" t="s">
        <v>140</v>
      </c>
      <c r="E287" s="250" t="s">
        <v>1</v>
      </c>
      <c r="F287" s="251" t="s">
        <v>83</v>
      </c>
      <c r="G287" s="249"/>
      <c r="H287" s="252">
        <v>1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140</v>
      </c>
      <c r="AU287" s="258" t="s">
        <v>85</v>
      </c>
      <c r="AV287" s="14" t="s">
        <v>85</v>
      </c>
      <c r="AW287" s="14" t="s">
        <v>31</v>
      </c>
      <c r="AX287" s="14" t="s">
        <v>83</v>
      </c>
      <c r="AY287" s="258" t="s">
        <v>130</v>
      </c>
    </row>
    <row r="288" s="2" customFormat="1" ht="16.5" customHeight="1">
      <c r="A288" s="39"/>
      <c r="B288" s="40"/>
      <c r="C288" s="281" t="s">
        <v>372</v>
      </c>
      <c r="D288" s="281" t="s">
        <v>173</v>
      </c>
      <c r="E288" s="282" t="s">
        <v>373</v>
      </c>
      <c r="F288" s="283" t="s">
        <v>374</v>
      </c>
      <c r="G288" s="284" t="s">
        <v>327</v>
      </c>
      <c r="H288" s="285">
        <v>1</v>
      </c>
      <c r="I288" s="286"/>
      <c r="J288" s="285">
        <f>ROUND(I288*H288,2)</f>
        <v>0</v>
      </c>
      <c r="K288" s="287"/>
      <c r="L288" s="288"/>
      <c r="M288" s="289" t="s">
        <v>1</v>
      </c>
      <c r="N288" s="290" t="s">
        <v>40</v>
      </c>
      <c r="O288" s="92"/>
      <c r="P288" s="229">
        <f>O288*H288</f>
        <v>0</v>
      </c>
      <c r="Q288" s="229">
        <v>0.0022000000000000001</v>
      </c>
      <c r="R288" s="229">
        <f>Q288*H288</f>
        <v>0.0022000000000000001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177</v>
      </c>
      <c r="AT288" s="231" t="s">
        <v>173</v>
      </c>
      <c r="AU288" s="231" t="s">
        <v>85</v>
      </c>
      <c r="AY288" s="18" t="s">
        <v>130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83</v>
      </c>
      <c r="BK288" s="232">
        <f>ROUND(I288*H288,2)</f>
        <v>0</v>
      </c>
      <c r="BL288" s="18" t="s">
        <v>136</v>
      </c>
      <c r="BM288" s="231" t="s">
        <v>375</v>
      </c>
    </row>
    <row r="289" s="12" customFormat="1" ht="22.8" customHeight="1">
      <c r="A289" s="12"/>
      <c r="B289" s="204"/>
      <c r="C289" s="205"/>
      <c r="D289" s="206" t="s">
        <v>74</v>
      </c>
      <c r="E289" s="218" t="s">
        <v>376</v>
      </c>
      <c r="F289" s="218" t="s">
        <v>377</v>
      </c>
      <c r="G289" s="205"/>
      <c r="H289" s="205"/>
      <c r="I289" s="208"/>
      <c r="J289" s="219">
        <f>BK289</f>
        <v>0</v>
      </c>
      <c r="K289" s="205"/>
      <c r="L289" s="210"/>
      <c r="M289" s="211"/>
      <c r="N289" s="212"/>
      <c r="O289" s="212"/>
      <c r="P289" s="213">
        <f>SUM(P290:P315)</f>
        <v>0</v>
      </c>
      <c r="Q289" s="212"/>
      <c r="R289" s="213">
        <f>SUM(R290:R315)</f>
        <v>0.093484999999999999</v>
      </c>
      <c r="S289" s="212"/>
      <c r="T289" s="214">
        <f>SUM(T290:T315)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5" t="s">
        <v>83</v>
      </c>
      <c r="AT289" s="216" t="s">
        <v>74</v>
      </c>
      <c r="AU289" s="216" t="s">
        <v>83</v>
      </c>
      <c r="AY289" s="215" t="s">
        <v>130</v>
      </c>
      <c r="BK289" s="217">
        <f>SUM(BK290:BK315)</f>
        <v>0</v>
      </c>
    </row>
    <row r="290" s="2" customFormat="1" ht="24.15" customHeight="1">
      <c r="A290" s="39"/>
      <c r="B290" s="40"/>
      <c r="C290" s="220" t="s">
        <v>378</v>
      </c>
      <c r="D290" s="220" t="s">
        <v>132</v>
      </c>
      <c r="E290" s="221" t="s">
        <v>379</v>
      </c>
      <c r="F290" s="222" t="s">
        <v>380</v>
      </c>
      <c r="G290" s="223" t="s">
        <v>327</v>
      </c>
      <c r="H290" s="224">
        <v>1</v>
      </c>
      <c r="I290" s="225"/>
      <c r="J290" s="224">
        <f>ROUND(I290*H290,2)</f>
        <v>0</v>
      </c>
      <c r="K290" s="226"/>
      <c r="L290" s="45"/>
      <c r="M290" s="227" t="s">
        <v>1</v>
      </c>
      <c r="N290" s="228" t="s">
        <v>40</v>
      </c>
      <c r="O290" s="92"/>
      <c r="P290" s="229">
        <f>O290*H290</f>
        <v>0</v>
      </c>
      <c r="Q290" s="229">
        <v>0.040000000000000001</v>
      </c>
      <c r="R290" s="229">
        <f>Q290*H290</f>
        <v>0.040000000000000001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136</v>
      </c>
      <c r="AT290" s="231" t="s">
        <v>132</v>
      </c>
      <c r="AU290" s="231" t="s">
        <v>85</v>
      </c>
      <c r="AY290" s="18" t="s">
        <v>130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83</v>
      </c>
      <c r="BK290" s="232">
        <f>ROUND(I290*H290,2)</f>
        <v>0</v>
      </c>
      <c r="BL290" s="18" t="s">
        <v>136</v>
      </c>
      <c r="BM290" s="231" t="s">
        <v>381</v>
      </c>
    </row>
    <row r="291" s="13" customFormat="1">
      <c r="A291" s="13"/>
      <c r="B291" s="238"/>
      <c r="C291" s="239"/>
      <c r="D291" s="233" t="s">
        <v>140</v>
      </c>
      <c r="E291" s="240" t="s">
        <v>1</v>
      </c>
      <c r="F291" s="241" t="s">
        <v>382</v>
      </c>
      <c r="G291" s="239"/>
      <c r="H291" s="240" t="s">
        <v>1</v>
      </c>
      <c r="I291" s="242"/>
      <c r="J291" s="239"/>
      <c r="K291" s="239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140</v>
      </c>
      <c r="AU291" s="247" t="s">
        <v>85</v>
      </c>
      <c r="AV291" s="13" t="s">
        <v>83</v>
      </c>
      <c r="AW291" s="13" t="s">
        <v>31</v>
      </c>
      <c r="AX291" s="13" t="s">
        <v>75</v>
      </c>
      <c r="AY291" s="247" t="s">
        <v>130</v>
      </c>
    </row>
    <row r="292" s="14" customFormat="1">
      <c r="A292" s="14"/>
      <c r="B292" s="248"/>
      <c r="C292" s="249"/>
      <c r="D292" s="233" t="s">
        <v>140</v>
      </c>
      <c r="E292" s="250" t="s">
        <v>1</v>
      </c>
      <c r="F292" s="251" t="s">
        <v>83</v>
      </c>
      <c r="G292" s="249"/>
      <c r="H292" s="252">
        <v>1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8" t="s">
        <v>140</v>
      </c>
      <c r="AU292" s="258" t="s">
        <v>85</v>
      </c>
      <c r="AV292" s="14" t="s">
        <v>85</v>
      </c>
      <c r="AW292" s="14" t="s">
        <v>31</v>
      </c>
      <c r="AX292" s="14" t="s">
        <v>83</v>
      </c>
      <c r="AY292" s="258" t="s">
        <v>130</v>
      </c>
    </row>
    <row r="293" s="2" customFormat="1" ht="33" customHeight="1">
      <c r="A293" s="39"/>
      <c r="B293" s="40"/>
      <c r="C293" s="220" t="s">
        <v>383</v>
      </c>
      <c r="D293" s="220" t="s">
        <v>132</v>
      </c>
      <c r="E293" s="221" t="s">
        <v>384</v>
      </c>
      <c r="F293" s="222" t="s">
        <v>385</v>
      </c>
      <c r="G293" s="223" t="s">
        <v>327</v>
      </c>
      <c r="H293" s="224">
        <v>1</v>
      </c>
      <c r="I293" s="225"/>
      <c r="J293" s="224">
        <f>ROUND(I293*H293,2)</f>
        <v>0</v>
      </c>
      <c r="K293" s="226"/>
      <c r="L293" s="45"/>
      <c r="M293" s="227" t="s">
        <v>1</v>
      </c>
      <c r="N293" s="228" t="s">
        <v>40</v>
      </c>
      <c r="O293" s="92"/>
      <c r="P293" s="229">
        <f>O293*H293</f>
        <v>0</v>
      </c>
      <c r="Q293" s="229">
        <v>0.01541</v>
      </c>
      <c r="R293" s="229">
        <f>Q293*H293</f>
        <v>0.01541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136</v>
      </c>
      <c r="AT293" s="231" t="s">
        <v>132</v>
      </c>
      <c r="AU293" s="231" t="s">
        <v>85</v>
      </c>
      <c r="AY293" s="18" t="s">
        <v>130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83</v>
      </c>
      <c r="BK293" s="232">
        <f>ROUND(I293*H293,2)</f>
        <v>0</v>
      </c>
      <c r="BL293" s="18" t="s">
        <v>136</v>
      </c>
      <c r="BM293" s="231" t="s">
        <v>386</v>
      </c>
    </row>
    <row r="294" s="2" customFormat="1" ht="24.15" customHeight="1">
      <c r="A294" s="39"/>
      <c r="B294" s="40"/>
      <c r="C294" s="220" t="s">
        <v>387</v>
      </c>
      <c r="D294" s="220" t="s">
        <v>132</v>
      </c>
      <c r="E294" s="221" t="s">
        <v>388</v>
      </c>
      <c r="F294" s="222" t="s">
        <v>389</v>
      </c>
      <c r="G294" s="223" t="s">
        <v>327</v>
      </c>
      <c r="H294" s="224">
        <v>1</v>
      </c>
      <c r="I294" s="225"/>
      <c r="J294" s="224">
        <f>ROUND(I294*H294,2)</f>
        <v>0</v>
      </c>
      <c r="K294" s="226"/>
      <c r="L294" s="45"/>
      <c r="M294" s="227" t="s">
        <v>1</v>
      </c>
      <c r="N294" s="228" t="s">
        <v>40</v>
      </c>
      <c r="O294" s="92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136</v>
      </c>
      <c r="AT294" s="231" t="s">
        <v>132</v>
      </c>
      <c r="AU294" s="231" t="s">
        <v>85</v>
      </c>
      <c r="AY294" s="18" t="s">
        <v>130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83</v>
      </c>
      <c r="BK294" s="232">
        <f>ROUND(I294*H294,2)</f>
        <v>0</v>
      </c>
      <c r="BL294" s="18" t="s">
        <v>136</v>
      </c>
      <c r="BM294" s="231" t="s">
        <v>390</v>
      </c>
    </row>
    <row r="295" s="2" customFormat="1" ht="33" customHeight="1">
      <c r="A295" s="39"/>
      <c r="B295" s="40"/>
      <c r="C295" s="220" t="s">
        <v>391</v>
      </c>
      <c r="D295" s="220" t="s">
        <v>132</v>
      </c>
      <c r="E295" s="221" t="s">
        <v>392</v>
      </c>
      <c r="F295" s="222" t="s">
        <v>393</v>
      </c>
      <c r="G295" s="223" t="s">
        <v>327</v>
      </c>
      <c r="H295" s="224">
        <v>1</v>
      </c>
      <c r="I295" s="225"/>
      <c r="J295" s="224">
        <f>ROUND(I295*H295,2)</f>
        <v>0</v>
      </c>
      <c r="K295" s="226"/>
      <c r="L295" s="45"/>
      <c r="M295" s="227" t="s">
        <v>1</v>
      </c>
      <c r="N295" s="228" t="s">
        <v>40</v>
      </c>
      <c r="O295" s="92"/>
      <c r="P295" s="229">
        <f>O295*H295</f>
        <v>0</v>
      </c>
      <c r="Q295" s="229">
        <v>0.035349999999999999</v>
      </c>
      <c r="R295" s="229">
        <f>Q295*H295</f>
        <v>0.035349999999999999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136</v>
      </c>
      <c r="AT295" s="231" t="s">
        <v>132</v>
      </c>
      <c r="AU295" s="231" t="s">
        <v>85</v>
      </c>
      <c r="AY295" s="18" t="s">
        <v>130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83</v>
      </c>
      <c r="BK295" s="232">
        <f>ROUND(I295*H295,2)</f>
        <v>0</v>
      </c>
      <c r="BL295" s="18" t="s">
        <v>136</v>
      </c>
      <c r="BM295" s="231" t="s">
        <v>394</v>
      </c>
    </row>
    <row r="296" s="2" customFormat="1" ht="16.5" customHeight="1">
      <c r="A296" s="39"/>
      <c r="B296" s="40"/>
      <c r="C296" s="220" t="s">
        <v>395</v>
      </c>
      <c r="D296" s="220" t="s">
        <v>132</v>
      </c>
      <c r="E296" s="221" t="s">
        <v>396</v>
      </c>
      <c r="F296" s="222" t="s">
        <v>397</v>
      </c>
      <c r="G296" s="223" t="s">
        <v>153</v>
      </c>
      <c r="H296" s="224">
        <v>3</v>
      </c>
      <c r="I296" s="225"/>
      <c r="J296" s="224">
        <f>ROUND(I296*H296,2)</f>
        <v>0</v>
      </c>
      <c r="K296" s="226"/>
      <c r="L296" s="45"/>
      <c r="M296" s="227" t="s">
        <v>1</v>
      </c>
      <c r="N296" s="228" t="s">
        <v>40</v>
      </c>
      <c r="O296" s="92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136</v>
      </c>
      <c r="AT296" s="231" t="s">
        <v>132</v>
      </c>
      <c r="AU296" s="231" t="s">
        <v>85</v>
      </c>
      <c r="AY296" s="18" t="s">
        <v>130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83</v>
      </c>
      <c r="BK296" s="232">
        <f>ROUND(I296*H296,2)</f>
        <v>0</v>
      </c>
      <c r="BL296" s="18" t="s">
        <v>136</v>
      </c>
      <c r="BM296" s="231" t="s">
        <v>398</v>
      </c>
    </row>
    <row r="297" s="14" customFormat="1">
      <c r="A297" s="14"/>
      <c r="B297" s="248"/>
      <c r="C297" s="249"/>
      <c r="D297" s="233" t="s">
        <v>140</v>
      </c>
      <c r="E297" s="250" t="s">
        <v>1</v>
      </c>
      <c r="F297" s="251" t="s">
        <v>399</v>
      </c>
      <c r="G297" s="249"/>
      <c r="H297" s="252">
        <v>3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8" t="s">
        <v>140</v>
      </c>
      <c r="AU297" s="258" t="s">
        <v>85</v>
      </c>
      <c r="AV297" s="14" t="s">
        <v>85</v>
      </c>
      <c r="AW297" s="14" t="s">
        <v>31</v>
      </c>
      <c r="AX297" s="14" t="s">
        <v>83</v>
      </c>
      <c r="AY297" s="258" t="s">
        <v>130</v>
      </c>
    </row>
    <row r="298" s="2" customFormat="1" ht="16.5" customHeight="1">
      <c r="A298" s="39"/>
      <c r="B298" s="40"/>
      <c r="C298" s="220" t="s">
        <v>283</v>
      </c>
      <c r="D298" s="220" t="s">
        <v>132</v>
      </c>
      <c r="E298" s="221" t="s">
        <v>400</v>
      </c>
      <c r="F298" s="222" t="s">
        <v>401</v>
      </c>
      <c r="G298" s="223" t="s">
        <v>315</v>
      </c>
      <c r="H298" s="224">
        <v>6.5</v>
      </c>
      <c r="I298" s="225"/>
      <c r="J298" s="224">
        <f>ROUND(I298*H298,2)</f>
        <v>0</v>
      </c>
      <c r="K298" s="226"/>
      <c r="L298" s="45"/>
      <c r="M298" s="227" t="s">
        <v>1</v>
      </c>
      <c r="N298" s="228" t="s">
        <v>40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136</v>
      </c>
      <c r="AT298" s="231" t="s">
        <v>132</v>
      </c>
      <c r="AU298" s="231" t="s">
        <v>85</v>
      </c>
      <c r="AY298" s="18" t="s">
        <v>130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83</v>
      </c>
      <c r="BK298" s="232">
        <f>ROUND(I298*H298,2)</f>
        <v>0</v>
      </c>
      <c r="BL298" s="18" t="s">
        <v>136</v>
      </c>
      <c r="BM298" s="231" t="s">
        <v>402</v>
      </c>
    </row>
    <row r="299" s="13" customFormat="1">
      <c r="A299" s="13"/>
      <c r="B299" s="238"/>
      <c r="C299" s="239"/>
      <c r="D299" s="233" t="s">
        <v>140</v>
      </c>
      <c r="E299" s="240" t="s">
        <v>1</v>
      </c>
      <c r="F299" s="241" t="s">
        <v>170</v>
      </c>
      <c r="G299" s="239"/>
      <c r="H299" s="240" t="s">
        <v>1</v>
      </c>
      <c r="I299" s="242"/>
      <c r="J299" s="239"/>
      <c r="K299" s="239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140</v>
      </c>
      <c r="AU299" s="247" t="s">
        <v>85</v>
      </c>
      <c r="AV299" s="13" t="s">
        <v>83</v>
      </c>
      <c r="AW299" s="13" t="s">
        <v>31</v>
      </c>
      <c r="AX299" s="13" t="s">
        <v>75</v>
      </c>
      <c r="AY299" s="247" t="s">
        <v>130</v>
      </c>
    </row>
    <row r="300" s="14" customFormat="1">
      <c r="A300" s="14"/>
      <c r="B300" s="248"/>
      <c r="C300" s="249"/>
      <c r="D300" s="233" t="s">
        <v>140</v>
      </c>
      <c r="E300" s="250" t="s">
        <v>1</v>
      </c>
      <c r="F300" s="251" t="s">
        <v>403</v>
      </c>
      <c r="G300" s="249"/>
      <c r="H300" s="252">
        <v>6.5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8" t="s">
        <v>140</v>
      </c>
      <c r="AU300" s="258" t="s">
        <v>85</v>
      </c>
      <c r="AV300" s="14" t="s">
        <v>85</v>
      </c>
      <c r="AW300" s="14" t="s">
        <v>31</v>
      </c>
      <c r="AX300" s="14" t="s">
        <v>83</v>
      </c>
      <c r="AY300" s="258" t="s">
        <v>130</v>
      </c>
    </row>
    <row r="301" s="2" customFormat="1" ht="16.5" customHeight="1">
      <c r="A301" s="39"/>
      <c r="B301" s="40"/>
      <c r="C301" s="220" t="s">
        <v>404</v>
      </c>
      <c r="D301" s="220" t="s">
        <v>132</v>
      </c>
      <c r="E301" s="221" t="s">
        <v>405</v>
      </c>
      <c r="F301" s="222" t="s">
        <v>406</v>
      </c>
      <c r="G301" s="223" t="s">
        <v>280</v>
      </c>
      <c r="H301" s="224">
        <v>1</v>
      </c>
      <c r="I301" s="225"/>
      <c r="J301" s="224">
        <f>ROUND(I301*H301,2)</f>
        <v>0</v>
      </c>
      <c r="K301" s="226"/>
      <c r="L301" s="45"/>
      <c r="M301" s="227" t="s">
        <v>1</v>
      </c>
      <c r="N301" s="228" t="s">
        <v>40</v>
      </c>
      <c r="O301" s="92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136</v>
      </c>
      <c r="AT301" s="231" t="s">
        <v>132</v>
      </c>
      <c r="AU301" s="231" t="s">
        <v>85</v>
      </c>
      <c r="AY301" s="18" t="s">
        <v>130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83</v>
      </c>
      <c r="BK301" s="232">
        <f>ROUND(I301*H301,2)</f>
        <v>0</v>
      </c>
      <c r="BL301" s="18" t="s">
        <v>136</v>
      </c>
      <c r="BM301" s="231" t="s">
        <v>407</v>
      </c>
    </row>
    <row r="302" s="2" customFormat="1" ht="33" customHeight="1">
      <c r="A302" s="39"/>
      <c r="B302" s="40"/>
      <c r="C302" s="220" t="s">
        <v>408</v>
      </c>
      <c r="D302" s="220" t="s">
        <v>132</v>
      </c>
      <c r="E302" s="221" t="s">
        <v>409</v>
      </c>
      <c r="F302" s="222" t="s">
        <v>410</v>
      </c>
      <c r="G302" s="223" t="s">
        <v>173</v>
      </c>
      <c r="H302" s="224">
        <v>8</v>
      </c>
      <c r="I302" s="225"/>
      <c r="J302" s="224">
        <f>ROUND(I302*H302,2)</f>
        <v>0</v>
      </c>
      <c r="K302" s="226"/>
      <c r="L302" s="45"/>
      <c r="M302" s="227" t="s">
        <v>1</v>
      </c>
      <c r="N302" s="228" t="s">
        <v>40</v>
      </c>
      <c r="O302" s="92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136</v>
      </c>
      <c r="AT302" s="231" t="s">
        <v>132</v>
      </c>
      <c r="AU302" s="231" t="s">
        <v>85</v>
      </c>
      <c r="AY302" s="18" t="s">
        <v>130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83</v>
      </c>
      <c r="BK302" s="232">
        <f>ROUND(I302*H302,2)</f>
        <v>0</v>
      </c>
      <c r="BL302" s="18" t="s">
        <v>136</v>
      </c>
      <c r="BM302" s="231" t="s">
        <v>411</v>
      </c>
    </row>
    <row r="303" s="14" customFormat="1">
      <c r="A303" s="14"/>
      <c r="B303" s="248"/>
      <c r="C303" s="249"/>
      <c r="D303" s="233" t="s">
        <v>140</v>
      </c>
      <c r="E303" s="250" t="s">
        <v>1</v>
      </c>
      <c r="F303" s="251" t="s">
        <v>412</v>
      </c>
      <c r="G303" s="249"/>
      <c r="H303" s="252">
        <v>8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140</v>
      </c>
      <c r="AU303" s="258" t="s">
        <v>85</v>
      </c>
      <c r="AV303" s="14" t="s">
        <v>85</v>
      </c>
      <c r="AW303" s="14" t="s">
        <v>31</v>
      </c>
      <c r="AX303" s="14" t="s">
        <v>83</v>
      </c>
      <c r="AY303" s="258" t="s">
        <v>130</v>
      </c>
    </row>
    <row r="304" s="2" customFormat="1" ht="16.5" customHeight="1">
      <c r="A304" s="39"/>
      <c r="B304" s="40"/>
      <c r="C304" s="220" t="s">
        <v>413</v>
      </c>
      <c r="D304" s="220" t="s">
        <v>132</v>
      </c>
      <c r="E304" s="221" t="s">
        <v>414</v>
      </c>
      <c r="F304" s="222" t="s">
        <v>415</v>
      </c>
      <c r="G304" s="223" t="s">
        <v>315</v>
      </c>
      <c r="H304" s="224">
        <v>6.5</v>
      </c>
      <c r="I304" s="225"/>
      <c r="J304" s="224">
        <f>ROUND(I304*H304,2)</f>
        <v>0</v>
      </c>
      <c r="K304" s="226"/>
      <c r="L304" s="45"/>
      <c r="M304" s="227" t="s">
        <v>1</v>
      </c>
      <c r="N304" s="228" t="s">
        <v>40</v>
      </c>
      <c r="O304" s="92"/>
      <c r="P304" s="229">
        <f>O304*H304</f>
        <v>0</v>
      </c>
      <c r="Q304" s="229">
        <v>0.00019000000000000001</v>
      </c>
      <c r="R304" s="229">
        <f>Q304*H304</f>
        <v>0.001235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136</v>
      </c>
      <c r="AT304" s="231" t="s">
        <v>132</v>
      </c>
      <c r="AU304" s="231" t="s">
        <v>85</v>
      </c>
      <c r="AY304" s="18" t="s">
        <v>130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83</v>
      </c>
      <c r="BK304" s="232">
        <f>ROUND(I304*H304,2)</f>
        <v>0</v>
      </c>
      <c r="BL304" s="18" t="s">
        <v>136</v>
      </c>
      <c r="BM304" s="231" t="s">
        <v>416</v>
      </c>
    </row>
    <row r="305" s="13" customFormat="1">
      <c r="A305" s="13"/>
      <c r="B305" s="238"/>
      <c r="C305" s="239"/>
      <c r="D305" s="233" t="s">
        <v>140</v>
      </c>
      <c r="E305" s="240" t="s">
        <v>1</v>
      </c>
      <c r="F305" s="241" t="s">
        <v>417</v>
      </c>
      <c r="G305" s="239"/>
      <c r="H305" s="240" t="s">
        <v>1</v>
      </c>
      <c r="I305" s="242"/>
      <c r="J305" s="239"/>
      <c r="K305" s="239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140</v>
      </c>
      <c r="AU305" s="247" t="s">
        <v>85</v>
      </c>
      <c r="AV305" s="13" t="s">
        <v>83</v>
      </c>
      <c r="AW305" s="13" t="s">
        <v>31</v>
      </c>
      <c r="AX305" s="13" t="s">
        <v>75</v>
      </c>
      <c r="AY305" s="247" t="s">
        <v>130</v>
      </c>
    </row>
    <row r="306" s="14" customFormat="1">
      <c r="A306" s="14"/>
      <c r="B306" s="248"/>
      <c r="C306" s="249"/>
      <c r="D306" s="233" t="s">
        <v>140</v>
      </c>
      <c r="E306" s="250" t="s">
        <v>1</v>
      </c>
      <c r="F306" s="251" t="s">
        <v>318</v>
      </c>
      <c r="G306" s="249"/>
      <c r="H306" s="252">
        <v>6.5</v>
      </c>
      <c r="I306" s="253"/>
      <c r="J306" s="249"/>
      <c r="K306" s="249"/>
      <c r="L306" s="254"/>
      <c r="M306" s="255"/>
      <c r="N306" s="256"/>
      <c r="O306" s="256"/>
      <c r="P306" s="256"/>
      <c r="Q306" s="256"/>
      <c r="R306" s="256"/>
      <c r="S306" s="256"/>
      <c r="T306" s="25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8" t="s">
        <v>140</v>
      </c>
      <c r="AU306" s="258" t="s">
        <v>85</v>
      </c>
      <c r="AV306" s="14" t="s">
        <v>85</v>
      </c>
      <c r="AW306" s="14" t="s">
        <v>31</v>
      </c>
      <c r="AX306" s="14" t="s">
        <v>83</v>
      </c>
      <c r="AY306" s="258" t="s">
        <v>130</v>
      </c>
    </row>
    <row r="307" s="2" customFormat="1" ht="21.75" customHeight="1">
      <c r="A307" s="39"/>
      <c r="B307" s="40"/>
      <c r="C307" s="220" t="s">
        <v>418</v>
      </c>
      <c r="D307" s="220" t="s">
        <v>132</v>
      </c>
      <c r="E307" s="221" t="s">
        <v>419</v>
      </c>
      <c r="F307" s="222" t="s">
        <v>420</v>
      </c>
      <c r="G307" s="223" t="s">
        <v>315</v>
      </c>
      <c r="H307" s="224">
        <v>14.5</v>
      </c>
      <c r="I307" s="225"/>
      <c r="J307" s="224">
        <f>ROUND(I307*H307,2)</f>
        <v>0</v>
      </c>
      <c r="K307" s="226"/>
      <c r="L307" s="45"/>
      <c r="M307" s="227" t="s">
        <v>1</v>
      </c>
      <c r="N307" s="228" t="s">
        <v>40</v>
      </c>
      <c r="O307" s="92"/>
      <c r="P307" s="229">
        <f>O307*H307</f>
        <v>0</v>
      </c>
      <c r="Q307" s="229">
        <v>6.0000000000000002E-05</v>
      </c>
      <c r="R307" s="229">
        <f>Q307*H307</f>
        <v>0.00087000000000000001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136</v>
      </c>
      <c r="AT307" s="231" t="s">
        <v>132</v>
      </c>
      <c r="AU307" s="231" t="s">
        <v>85</v>
      </c>
      <c r="AY307" s="18" t="s">
        <v>130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83</v>
      </c>
      <c r="BK307" s="232">
        <f>ROUND(I307*H307,2)</f>
        <v>0</v>
      </c>
      <c r="BL307" s="18" t="s">
        <v>136</v>
      </c>
      <c r="BM307" s="231" t="s">
        <v>421</v>
      </c>
    </row>
    <row r="308" s="13" customFormat="1">
      <c r="A308" s="13"/>
      <c r="B308" s="238"/>
      <c r="C308" s="239"/>
      <c r="D308" s="233" t="s">
        <v>140</v>
      </c>
      <c r="E308" s="240" t="s">
        <v>1</v>
      </c>
      <c r="F308" s="241" t="s">
        <v>170</v>
      </c>
      <c r="G308" s="239"/>
      <c r="H308" s="240" t="s">
        <v>1</v>
      </c>
      <c r="I308" s="242"/>
      <c r="J308" s="239"/>
      <c r="K308" s="239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140</v>
      </c>
      <c r="AU308" s="247" t="s">
        <v>85</v>
      </c>
      <c r="AV308" s="13" t="s">
        <v>83</v>
      </c>
      <c r="AW308" s="13" t="s">
        <v>31</v>
      </c>
      <c r="AX308" s="13" t="s">
        <v>75</v>
      </c>
      <c r="AY308" s="247" t="s">
        <v>130</v>
      </c>
    </row>
    <row r="309" s="14" customFormat="1">
      <c r="A309" s="14"/>
      <c r="B309" s="248"/>
      <c r="C309" s="249"/>
      <c r="D309" s="233" t="s">
        <v>140</v>
      </c>
      <c r="E309" s="250" t="s">
        <v>1</v>
      </c>
      <c r="F309" s="251" t="s">
        <v>318</v>
      </c>
      <c r="G309" s="249"/>
      <c r="H309" s="252">
        <v>6.5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140</v>
      </c>
      <c r="AU309" s="258" t="s">
        <v>85</v>
      </c>
      <c r="AV309" s="14" t="s">
        <v>85</v>
      </c>
      <c r="AW309" s="14" t="s">
        <v>31</v>
      </c>
      <c r="AX309" s="14" t="s">
        <v>75</v>
      </c>
      <c r="AY309" s="258" t="s">
        <v>130</v>
      </c>
    </row>
    <row r="310" s="13" customFormat="1">
      <c r="A310" s="13"/>
      <c r="B310" s="238"/>
      <c r="C310" s="239"/>
      <c r="D310" s="233" t="s">
        <v>140</v>
      </c>
      <c r="E310" s="240" t="s">
        <v>1</v>
      </c>
      <c r="F310" s="241" t="s">
        <v>422</v>
      </c>
      <c r="G310" s="239"/>
      <c r="H310" s="240" t="s">
        <v>1</v>
      </c>
      <c r="I310" s="242"/>
      <c r="J310" s="239"/>
      <c r="K310" s="239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140</v>
      </c>
      <c r="AU310" s="247" t="s">
        <v>85</v>
      </c>
      <c r="AV310" s="13" t="s">
        <v>83</v>
      </c>
      <c r="AW310" s="13" t="s">
        <v>31</v>
      </c>
      <c r="AX310" s="13" t="s">
        <v>75</v>
      </c>
      <c r="AY310" s="247" t="s">
        <v>130</v>
      </c>
    </row>
    <row r="311" s="14" customFormat="1">
      <c r="A311" s="14"/>
      <c r="B311" s="248"/>
      <c r="C311" s="249"/>
      <c r="D311" s="233" t="s">
        <v>140</v>
      </c>
      <c r="E311" s="250" t="s">
        <v>1</v>
      </c>
      <c r="F311" s="251" t="s">
        <v>412</v>
      </c>
      <c r="G311" s="249"/>
      <c r="H311" s="252">
        <v>8</v>
      </c>
      <c r="I311" s="253"/>
      <c r="J311" s="249"/>
      <c r="K311" s="249"/>
      <c r="L311" s="254"/>
      <c r="M311" s="255"/>
      <c r="N311" s="256"/>
      <c r="O311" s="256"/>
      <c r="P311" s="256"/>
      <c r="Q311" s="256"/>
      <c r="R311" s="256"/>
      <c r="S311" s="256"/>
      <c r="T311" s="25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8" t="s">
        <v>140</v>
      </c>
      <c r="AU311" s="258" t="s">
        <v>85</v>
      </c>
      <c r="AV311" s="14" t="s">
        <v>85</v>
      </c>
      <c r="AW311" s="14" t="s">
        <v>31</v>
      </c>
      <c r="AX311" s="14" t="s">
        <v>75</v>
      </c>
      <c r="AY311" s="258" t="s">
        <v>130</v>
      </c>
    </row>
    <row r="312" s="15" customFormat="1">
      <c r="A312" s="15"/>
      <c r="B312" s="259"/>
      <c r="C312" s="260"/>
      <c r="D312" s="233" t="s">
        <v>140</v>
      </c>
      <c r="E312" s="261" t="s">
        <v>1</v>
      </c>
      <c r="F312" s="262" t="s">
        <v>145</v>
      </c>
      <c r="G312" s="260"/>
      <c r="H312" s="263">
        <v>14.5</v>
      </c>
      <c r="I312" s="264"/>
      <c r="J312" s="260"/>
      <c r="K312" s="260"/>
      <c r="L312" s="265"/>
      <c r="M312" s="266"/>
      <c r="N312" s="267"/>
      <c r="O312" s="267"/>
      <c r="P312" s="267"/>
      <c r="Q312" s="267"/>
      <c r="R312" s="267"/>
      <c r="S312" s="267"/>
      <c r="T312" s="268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9" t="s">
        <v>140</v>
      </c>
      <c r="AU312" s="269" t="s">
        <v>85</v>
      </c>
      <c r="AV312" s="15" t="s">
        <v>136</v>
      </c>
      <c r="AW312" s="15" t="s">
        <v>31</v>
      </c>
      <c r="AX312" s="15" t="s">
        <v>83</v>
      </c>
      <c r="AY312" s="269" t="s">
        <v>130</v>
      </c>
    </row>
    <row r="313" s="2" customFormat="1" ht="21.75" customHeight="1">
      <c r="A313" s="39"/>
      <c r="B313" s="40"/>
      <c r="C313" s="220" t="s">
        <v>423</v>
      </c>
      <c r="D313" s="220" t="s">
        <v>132</v>
      </c>
      <c r="E313" s="221" t="s">
        <v>424</v>
      </c>
      <c r="F313" s="222" t="s">
        <v>425</v>
      </c>
      <c r="G313" s="223" t="s">
        <v>327</v>
      </c>
      <c r="H313" s="224">
        <v>1</v>
      </c>
      <c r="I313" s="225"/>
      <c r="J313" s="224">
        <f>ROUND(I313*H313,2)</f>
        <v>0</v>
      </c>
      <c r="K313" s="226"/>
      <c r="L313" s="45"/>
      <c r="M313" s="227" t="s">
        <v>1</v>
      </c>
      <c r="N313" s="228" t="s">
        <v>40</v>
      </c>
      <c r="O313" s="92"/>
      <c r="P313" s="229">
        <f>O313*H313</f>
        <v>0</v>
      </c>
      <c r="Q313" s="229">
        <v>0.00062</v>
      </c>
      <c r="R313" s="229">
        <f>Q313*H313</f>
        <v>0.00062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136</v>
      </c>
      <c r="AT313" s="231" t="s">
        <v>132</v>
      </c>
      <c r="AU313" s="231" t="s">
        <v>85</v>
      </c>
      <c r="AY313" s="18" t="s">
        <v>130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83</v>
      </c>
      <c r="BK313" s="232">
        <f>ROUND(I313*H313,2)</f>
        <v>0</v>
      </c>
      <c r="BL313" s="18" t="s">
        <v>136</v>
      </c>
      <c r="BM313" s="231" t="s">
        <v>426</v>
      </c>
    </row>
    <row r="314" s="13" customFormat="1">
      <c r="A314" s="13"/>
      <c r="B314" s="238"/>
      <c r="C314" s="239"/>
      <c r="D314" s="233" t="s">
        <v>140</v>
      </c>
      <c r="E314" s="240" t="s">
        <v>1</v>
      </c>
      <c r="F314" s="241" t="s">
        <v>427</v>
      </c>
      <c r="G314" s="239"/>
      <c r="H314" s="240" t="s">
        <v>1</v>
      </c>
      <c r="I314" s="242"/>
      <c r="J314" s="239"/>
      <c r="K314" s="239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140</v>
      </c>
      <c r="AU314" s="247" t="s">
        <v>85</v>
      </c>
      <c r="AV314" s="13" t="s">
        <v>83</v>
      </c>
      <c r="AW314" s="13" t="s">
        <v>31</v>
      </c>
      <c r="AX314" s="13" t="s">
        <v>75</v>
      </c>
      <c r="AY314" s="247" t="s">
        <v>130</v>
      </c>
    </row>
    <row r="315" s="14" customFormat="1">
      <c r="A315" s="14"/>
      <c r="B315" s="248"/>
      <c r="C315" s="249"/>
      <c r="D315" s="233" t="s">
        <v>140</v>
      </c>
      <c r="E315" s="250" t="s">
        <v>1</v>
      </c>
      <c r="F315" s="251" t="s">
        <v>83</v>
      </c>
      <c r="G315" s="249"/>
      <c r="H315" s="252">
        <v>1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8" t="s">
        <v>140</v>
      </c>
      <c r="AU315" s="258" t="s">
        <v>85</v>
      </c>
      <c r="AV315" s="14" t="s">
        <v>85</v>
      </c>
      <c r="AW315" s="14" t="s">
        <v>31</v>
      </c>
      <c r="AX315" s="14" t="s">
        <v>83</v>
      </c>
      <c r="AY315" s="258" t="s">
        <v>130</v>
      </c>
    </row>
    <row r="316" s="12" customFormat="1" ht="22.8" customHeight="1">
      <c r="A316" s="12"/>
      <c r="B316" s="204"/>
      <c r="C316" s="205"/>
      <c r="D316" s="206" t="s">
        <v>74</v>
      </c>
      <c r="E316" s="218" t="s">
        <v>428</v>
      </c>
      <c r="F316" s="218" t="s">
        <v>429</v>
      </c>
      <c r="G316" s="205"/>
      <c r="H316" s="205"/>
      <c r="I316" s="208"/>
      <c r="J316" s="219">
        <f>BK316</f>
        <v>0</v>
      </c>
      <c r="K316" s="205"/>
      <c r="L316" s="210"/>
      <c r="M316" s="211"/>
      <c r="N316" s="212"/>
      <c r="O316" s="212"/>
      <c r="P316" s="213">
        <f>P317</f>
        <v>0</v>
      </c>
      <c r="Q316" s="212"/>
      <c r="R316" s="213">
        <f>R317</f>
        <v>0</v>
      </c>
      <c r="S316" s="212"/>
      <c r="T316" s="214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5" t="s">
        <v>83</v>
      </c>
      <c r="AT316" s="216" t="s">
        <v>74</v>
      </c>
      <c r="AU316" s="216" t="s">
        <v>83</v>
      </c>
      <c r="AY316" s="215" t="s">
        <v>130</v>
      </c>
      <c r="BK316" s="217">
        <f>BK317</f>
        <v>0</v>
      </c>
    </row>
    <row r="317" s="2" customFormat="1" ht="24.15" customHeight="1">
      <c r="A317" s="39"/>
      <c r="B317" s="40"/>
      <c r="C317" s="220" t="s">
        <v>430</v>
      </c>
      <c r="D317" s="220" t="s">
        <v>132</v>
      </c>
      <c r="E317" s="221" t="s">
        <v>431</v>
      </c>
      <c r="F317" s="222" t="s">
        <v>432</v>
      </c>
      <c r="G317" s="223" t="s">
        <v>176</v>
      </c>
      <c r="H317" s="224">
        <v>35.609999999999999</v>
      </c>
      <c r="I317" s="225"/>
      <c r="J317" s="224">
        <f>ROUND(I317*H317,2)</f>
        <v>0</v>
      </c>
      <c r="K317" s="226"/>
      <c r="L317" s="45"/>
      <c r="M317" s="291" t="s">
        <v>1</v>
      </c>
      <c r="N317" s="292" t="s">
        <v>40</v>
      </c>
      <c r="O317" s="293"/>
      <c r="P317" s="294">
        <f>O317*H317</f>
        <v>0</v>
      </c>
      <c r="Q317" s="294">
        <v>0</v>
      </c>
      <c r="R317" s="294">
        <f>Q317*H317</f>
        <v>0</v>
      </c>
      <c r="S317" s="294">
        <v>0</v>
      </c>
      <c r="T317" s="29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136</v>
      </c>
      <c r="AT317" s="231" t="s">
        <v>132</v>
      </c>
      <c r="AU317" s="231" t="s">
        <v>85</v>
      </c>
      <c r="AY317" s="18" t="s">
        <v>130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83</v>
      </c>
      <c r="BK317" s="232">
        <f>ROUND(I317*H317,2)</f>
        <v>0</v>
      </c>
      <c r="BL317" s="18" t="s">
        <v>136</v>
      </c>
      <c r="BM317" s="231" t="s">
        <v>433</v>
      </c>
    </row>
    <row r="318" s="2" customFormat="1" ht="6.96" customHeight="1">
      <c r="A318" s="39"/>
      <c r="B318" s="67"/>
      <c r="C318" s="68"/>
      <c r="D318" s="68"/>
      <c r="E318" s="68"/>
      <c r="F318" s="68"/>
      <c r="G318" s="68"/>
      <c r="H318" s="68"/>
      <c r="I318" s="68"/>
      <c r="J318" s="68"/>
      <c r="K318" s="68"/>
      <c r="L318" s="45"/>
      <c r="M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</row>
  </sheetData>
  <sheetProtection sheet="1" autoFilter="0" formatColumns="0" formatRows="0" objects="1" scenarios="1" spinCount="100000" saltValue="BKD7diVDohe+YCFgfSpzIrGAxvPLciFFKQZz3KLDJqFDGUyCMenTmxrmIKlcV5grjD5O0NMSEE7/2NmnqWNEDw==" hashValue="93DUFprG3UznEh+tgrfwe1lXbn28bSUQS33EygPVR2rQsDlkCudHIL3aKu6r1ynXY714VImSj3F/53koE2x/fg==" algorithmName="SHA-512" password="CC35"/>
  <autoFilter ref="C124:K31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15</v>
      </c>
      <c r="L6" s="21"/>
    </row>
    <row r="7" s="1" customFormat="1" ht="16.5" customHeight="1">
      <c r="B7" s="21"/>
      <c r="E7" s="142" t="str">
        <f>'Rekapitulace stavby'!K6</f>
        <v>Aš - Horní Paseky -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17</v>
      </c>
      <c r="E11" s="39"/>
      <c r="F11" s="144" t="s">
        <v>1</v>
      </c>
      <c r="G11" s="39"/>
      <c r="H11" s="39"/>
      <c r="I11" s="141" t="s">
        <v>18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19</v>
      </c>
      <c r="E12" s="39"/>
      <c r="F12" s="144" t="s">
        <v>20</v>
      </c>
      <c r="G12" s="39"/>
      <c r="H12" s="39"/>
      <c r="I12" s="141" t="s">
        <v>21</v>
      </c>
      <c r="J12" s="145" t="str">
        <f>'Rekapitulace stavby'!AN8</f>
        <v>21. 6. 2024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23</v>
      </c>
      <c r="E14" s="39"/>
      <c r="F14" s="39"/>
      <c r="G14" s="39"/>
      <c r="H14" s="39"/>
      <c r="I14" s="141" t="s">
        <v>24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25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24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30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24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ROUND((SUM(BE124:BE232)),  2)</f>
        <v>0</v>
      </c>
      <c r="G33" s="39"/>
      <c r="H33" s="39"/>
      <c r="I33" s="156">
        <v>0.20999999999999999</v>
      </c>
      <c r="J33" s="155">
        <f>ROUND(((SUM(BE124:BE232))*I33),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ROUND((SUM(BF124:BF232)),  2)</f>
        <v>0</v>
      </c>
      <c r="G34" s="39"/>
      <c r="H34" s="39"/>
      <c r="I34" s="156">
        <v>0.12</v>
      </c>
      <c r="J34" s="155">
        <f>ROUND(((SUM(BF124:BF232))*I34),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ROUND((SUM(BG124:BG232)),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ROUND((SUM(BH124:BH232)),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ROUND((SUM(BI124:BI232)),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Aš - Horní Paseky -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SO 02 - Zpevněné plochy a oplocení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 xml:space="preserve"> </v>
      </c>
      <c r="G89" s="41"/>
      <c r="H89" s="41"/>
      <c r="I89" s="33" t="s">
        <v>21</v>
      </c>
      <c r="J89" s="80" t="str">
        <f>IF(J12="","",J12)</f>
        <v>21. 6. 2024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23</v>
      </c>
      <c r="D91" s="41"/>
      <c r="E91" s="41"/>
      <c r="F91" s="28" t="str">
        <f>E15</f>
        <v>Město Aš</v>
      </c>
      <c r="G91" s="41"/>
      <c r="H91" s="41"/>
      <c r="I91" s="33" t="s">
        <v>29</v>
      </c>
      <c r="J91" s="37" t="str">
        <f>E21</f>
        <v>KV ENGINEERING s.r.o.Karlovy Vary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Neubauerová Soňa, SK-Projekt Ostrov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J153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435</v>
      </c>
      <c r="E100" s="189"/>
      <c r="F100" s="189"/>
      <c r="G100" s="189"/>
      <c r="H100" s="189"/>
      <c r="I100" s="189"/>
      <c r="J100" s="190">
        <f>J176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436</v>
      </c>
      <c r="E101" s="189"/>
      <c r="F101" s="189"/>
      <c r="G101" s="189"/>
      <c r="H101" s="189"/>
      <c r="I101" s="189"/>
      <c r="J101" s="190">
        <f>J196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437</v>
      </c>
      <c r="E102" s="189"/>
      <c r="F102" s="189"/>
      <c r="G102" s="189"/>
      <c r="H102" s="189"/>
      <c r="I102" s="189"/>
      <c r="J102" s="190">
        <f>J204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114</v>
      </c>
      <c r="E103" s="189"/>
      <c r="F103" s="189"/>
      <c r="G103" s="189"/>
      <c r="H103" s="189"/>
      <c r="I103" s="189"/>
      <c r="J103" s="190">
        <f>J209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438</v>
      </c>
      <c r="E104" s="189"/>
      <c r="F104" s="189"/>
      <c r="G104" s="189"/>
      <c r="H104" s="189"/>
      <c r="I104" s="189"/>
      <c r="J104" s="190">
        <f>J211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Aš - Horní Paseky - Čistírna odpadních vod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02 - SO 02 - Zpevněné plochy a oplocení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19</v>
      </c>
      <c r="D118" s="41"/>
      <c r="E118" s="41"/>
      <c r="F118" s="28" t="str">
        <f>F12</f>
        <v xml:space="preserve"> </v>
      </c>
      <c r="G118" s="41"/>
      <c r="H118" s="41"/>
      <c r="I118" s="33" t="s">
        <v>21</v>
      </c>
      <c r="J118" s="80" t="str">
        <f>IF(J12="","",J12)</f>
        <v>21. 6. 2024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23</v>
      </c>
      <c r="D120" s="41"/>
      <c r="E120" s="41"/>
      <c r="F120" s="28" t="str">
        <f>E15</f>
        <v>Město Aš</v>
      </c>
      <c r="G120" s="41"/>
      <c r="H120" s="41"/>
      <c r="I120" s="33" t="s">
        <v>29</v>
      </c>
      <c r="J120" s="37" t="str">
        <f>E21</f>
        <v>KV ENGINEERING s.r.o.Karlovy Vary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27</v>
      </c>
      <c r="D121" s="41"/>
      <c r="E121" s="41"/>
      <c r="F121" s="28" t="str">
        <f>IF(E18="","",E18)</f>
        <v>Vyplň údaj</v>
      </c>
      <c r="G121" s="41"/>
      <c r="H121" s="41"/>
      <c r="I121" s="33" t="s">
        <v>32</v>
      </c>
      <c r="J121" s="37" t="str">
        <f>E24</f>
        <v>Neubauerová Soňa, SK-Projekt Ostrov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116</v>
      </c>
      <c r="D123" s="195" t="s">
        <v>60</v>
      </c>
      <c r="E123" s="195" t="s">
        <v>56</v>
      </c>
      <c r="F123" s="195" t="s">
        <v>57</v>
      </c>
      <c r="G123" s="195" t="s">
        <v>117</v>
      </c>
      <c r="H123" s="195" t="s">
        <v>118</v>
      </c>
      <c r="I123" s="195" t="s">
        <v>119</v>
      </c>
      <c r="J123" s="196" t="s">
        <v>103</v>
      </c>
      <c r="K123" s="197" t="s">
        <v>120</v>
      </c>
      <c r="L123" s="198"/>
      <c r="M123" s="101" t="s">
        <v>1</v>
      </c>
      <c r="N123" s="102" t="s">
        <v>39</v>
      </c>
      <c r="O123" s="102" t="s">
        <v>121</v>
      </c>
      <c r="P123" s="102" t="s">
        <v>122</v>
      </c>
      <c r="Q123" s="102" t="s">
        <v>123</v>
      </c>
      <c r="R123" s="102" t="s">
        <v>124</v>
      </c>
      <c r="S123" s="102" t="s">
        <v>125</v>
      </c>
      <c r="T123" s="103" t="s">
        <v>126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127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</f>
        <v>0</v>
      </c>
      <c r="Q124" s="105"/>
      <c r="R124" s="201">
        <f>R125</f>
        <v>38.234770000000005</v>
      </c>
      <c r="S124" s="105"/>
      <c r="T124" s="202">
        <f>T125</f>
        <v>47.408799999999992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74</v>
      </c>
      <c r="AU124" s="18" t="s">
        <v>105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74</v>
      </c>
      <c r="E125" s="207" t="s">
        <v>128</v>
      </c>
      <c r="F125" s="207" t="s">
        <v>129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P126+P153+P176+P196+P204+P209+P211</f>
        <v>0</v>
      </c>
      <c r="Q125" s="212"/>
      <c r="R125" s="213">
        <f>R126+R153+R176+R196+R204+R209+R211</f>
        <v>38.234770000000005</v>
      </c>
      <c r="S125" s="212"/>
      <c r="T125" s="214">
        <f>T126+T153+T176+T196+T204+T209+T211</f>
        <v>47.408799999999992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75</v>
      </c>
      <c r="AY125" s="215" t="s">
        <v>130</v>
      </c>
      <c r="BK125" s="217">
        <f>BK126+BK153+BK176+BK196+BK204+BK209+BK211</f>
        <v>0</v>
      </c>
    </row>
    <row r="126" s="12" customFormat="1" ht="22.8" customHeight="1">
      <c r="A126" s="12"/>
      <c r="B126" s="204"/>
      <c r="C126" s="205"/>
      <c r="D126" s="206" t="s">
        <v>74</v>
      </c>
      <c r="E126" s="218" t="s">
        <v>83</v>
      </c>
      <c r="F126" s="218" t="s">
        <v>131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SUM(P127:P152)</f>
        <v>0</v>
      </c>
      <c r="Q126" s="212"/>
      <c r="R126" s="213">
        <f>SUM(R127:R152)</f>
        <v>0.00464</v>
      </c>
      <c r="S126" s="212"/>
      <c r="T126" s="214">
        <f>SUM(T127:T152)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74</v>
      </c>
      <c r="AU126" s="216" t="s">
        <v>83</v>
      </c>
      <c r="AY126" s="215" t="s">
        <v>130</v>
      </c>
      <c r="BK126" s="217">
        <f>SUM(BK127:BK152)</f>
        <v>0</v>
      </c>
    </row>
    <row r="127" s="2" customFormat="1" ht="24.15" customHeight="1">
      <c r="A127" s="39"/>
      <c r="B127" s="40"/>
      <c r="C127" s="220" t="s">
        <v>83</v>
      </c>
      <c r="D127" s="220" t="s">
        <v>132</v>
      </c>
      <c r="E127" s="221" t="s">
        <v>439</v>
      </c>
      <c r="F127" s="222" t="s">
        <v>440</v>
      </c>
      <c r="G127" s="223" t="s">
        <v>315</v>
      </c>
      <c r="H127" s="224">
        <v>21.5</v>
      </c>
      <c r="I127" s="225"/>
      <c r="J127" s="224">
        <f>ROUND(I127*H127,2)</f>
        <v>0</v>
      </c>
      <c r="K127" s="226"/>
      <c r="L127" s="45"/>
      <c r="M127" s="227" t="s">
        <v>1</v>
      </c>
      <c r="N127" s="228" t="s">
        <v>40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136</v>
      </c>
      <c r="AT127" s="231" t="s">
        <v>132</v>
      </c>
      <c r="AU127" s="231" t="s">
        <v>85</v>
      </c>
      <c r="AY127" s="18" t="s">
        <v>130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136</v>
      </c>
      <c r="BM127" s="231" t="s">
        <v>441</v>
      </c>
    </row>
    <row r="128" s="13" customFormat="1">
      <c r="A128" s="13"/>
      <c r="B128" s="238"/>
      <c r="C128" s="239"/>
      <c r="D128" s="233" t="s">
        <v>140</v>
      </c>
      <c r="E128" s="240" t="s">
        <v>1</v>
      </c>
      <c r="F128" s="241" t="s">
        <v>442</v>
      </c>
      <c r="G128" s="239"/>
      <c r="H128" s="240" t="s">
        <v>1</v>
      </c>
      <c r="I128" s="242"/>
      <c r="J128" s="239"/>
      <c r="K128" s="239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140</v>
      </c>
      <c r="AU128" s="247" t="s">
        <v>85</v>
      </c>
      <c r="AV128" s="13" t="s">
        <v>83</v>
      </c>
      <c r="AW128" s="13" t="s">
        <v>31</v>
      </c>
      <c r="AX128" s="13" t="s">
        <v>75</v>
      </c>
      <c r="AY128" s="247" t="s">
        <v>130</v>
      </c>
    </row>
    <row r="129" s="14" customFormat="1">
      <c r="A129" s="14"/>
      <c r="B129" s="248"/>
      <c r="C129" s="249"/>
      <c r="D129" s="233" t="s">
        <v>140</v>
      </c>
      <c r="E129" s="250" t="s">
        <v>1</v>
      </c>
      <c r="F129" s="251" t="s">
        <v>443</v>
      </c>
      <c r="G129" s="249"/>
      <c r="H129" s="252">
        <v>21.5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140</v>
      </c>
      <c r="AU129" s="258" t="s">
        <v>85</v>
      </c>
      <c r="AV129" s="14" t="s">
        <v>85</v>
      </c>
      <c r="AW129" s="14" t="s">
        <v>31</v>
      </c>
      <c r="AX129" s="14" t="s">
        <v>83</v>
      </c>
      <c r="AY129" s="258" t="s">
        <v>130</v>
      </c>
    </row>
    <row r="130" s="2" customFormat="1" ht="37.8" customHeight="1">
      <c r="A130" s="39"/>
      <c r="B130" s="40"/>
      <c r="C130" s="220" t="s">
        <v>85</v>
      </c>
      <c r="D130" s="220" t="s">
        <v>132</v>
      </c>
      <c r="E130" s="221" t="s">
        <v>444</v>
      </c>
      <c r="F130" s="222" t="s">
        <v>445</v>
      </c>
      <c r="G130" s="223" t="s">
        <v>135</v>
      </c>
      <c r="H130" s="224">
        <v>10</v>
      </c>
      <c r="I130" s="225"/>
      <c r="J130" s="224">
        <f>ROUND(I130*H130,2)</f>
        <v>0</v>
      </c>
      <c r="K130" s="226"/>
      <c r="L130" s="45"/>
      <c r="M130" s="227" t="s">
        <v>1</v>
      </c>
      <c r="N130" s="228" t="s">
        <v>40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136</v>
      </c>
      <c r="AT130" s="231" t="s">
        <v>132</v>
      </c>
      <c r="AU130" s="231" t="s">
        <v>85</v>
      </c>
      <c r="AY130" s="18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136</v>
      </c>
      <c r="BM130" s="231" t="s">
        <v>446</v>
      </c>
    </row>
    <row r="131" s="13" customFormat="1">
      <c r="A131" s="13"/>
      <c r="B131" s="238"/>
      <c r="C131" s="239"/>
      <c r="D131" s="233" t="s">
        <v>140</v>
      </c>
      <c r="E131" s="240" t="s">
        <v>1</v>
      </c>
      <c r="F131" s="241" t="s">
        <v>447</v>
      </c>
      <c r="G131" s="239"/>
      <c r="H131" s="240" t="s">
        <v>1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140</v>
      </c>
      <c r="AU131" s="247" t="s">
        <v>85</v>
      </c>
      <c r="AV131" s="13" t="s">
        <v>83</v>
      </c>
      <c r="AW131" s="13" t="s">
        <v>31</v>
      </c>
      <c r="AX131" s="13" t="s">
        <v>75</v>
      </c>
      <c r="AY131" s="247" t="s">
        <v>130</v>
      </c>
    </row>
    <row r="132" s="14" customFormat="1">
      <c r="A132" s="14"/>
      <c r="B132" s="248"/>
      <c r="C132" s="249"/>
      <c r="D132" s="233" t="s">
        <v>140</v>
      </c>
      <c r="E132" s="250" t="s">
        <v>1</v>
      </c>
      <c r="F132" s="251" t="s">
        <v>448</v>
      </c>
      <c r="G132" s="249"/>
      <c r="H132" s="252">
        <v>10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140</v>
      </c>
      <c r="AU132" s="258" t="s">
        <v>85</v>
      </c>
      <c r="AV132" s="14" t="s">
        <v>85</v>
      </c>
      <c r="AW132" s="14" t="s">
        <v>31</v>
      </c>
      <c r="AX132" s="14" t="s">
        <v>83</v>
      </c>
      <c r="AY132" s="258" t="s">
        <v>130</v>
      </c>
    </row>
    <row r="133" s="13" customFormat="1">
      <c r="A133" s="13"/>
      <c r="B133" s="238"/>
      <c r="C133" s="239"/>
      <c r="D133" s="233" t="s">
        <v>140</v>
      </c>
      <c r="E133" s="240" t="s">
        <v>1</v>
      </c>
      <c r="F133" s="241" t="s">
        <v>449</v>
      </c>
      <c r="G133" s="239"/>
      <c r="H133" s="240" t="s">
        <v>1</v>
      </c>
      <c r="I133" s="242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140</v>
      </c>
      <c r="AU133" s="247" t="s">
        <v>85</v>
      </c>
      <c r="AV133" s="13" t="s">
        <v>83</v>
      </c>
      <c r="AW133" s="13" t="s">
        <v>31</v>
      </c>
      <c r="AX133" s="13" t="s">
        <v>75</v>
      </c>
      <c r="AY133" s="247" t="s">
        <v>130</v>
      </c>
    </row>
    <row r="134" s="13" customFormat="1">
      <c r="A134" s="13"/>
      <c r="B134" s="238"/>
      <c r="C134" s="239"/>
      <c r="D134" s="233" t="s">
        <v>140</v>
      </c>
      <c r="E134" s="240" t="s">
        <v>1</v>
      </c>
      <c r="F134" s="241" t="s">
        <v>450</v>
      </c>
      <c r="G134" s="239"/>
      <c r="H134" s="240" t="s">
        <v>1</v>
      </c>
      <c r="I134" s="242"/>
      <c r="J134" s="239"/>
      <c r="K134" s="239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140</v>
      </c>
      <c r="AU134" s="247" t="s">
        <v>85</v>
      </c>
      <c r="AV134" s="13" t="s">
        <v>83</v>
      </c>
      <c r="AW134" s="13" t="s">
        <v>31</v>
      </c>
      <c r="AX134" s="13" t="s">
        <v>75</v>
      </c>
      <c r="AY134" s="247" t="s">
        <v>130</v>
      </c>
    </row>
    <row r="135" s="2" customFormat="1" ht="24.15" customHeight="1">
      <c r="A135" s="39"/>
      <c r="B135" s="40"/>
      <c r="C135" s="220" t="s">
        <v>150</v>
      </c>
      <c r="D135" s="220" t="s">
        <v>132</v>
      </c>
      <c r="E135" s="221" t="s">
        <v>451</v>
      </c>
      <c r="F135" s="222" t="s">
        <v>452</v>
      </c>
      <c r="G135" s="223" t="s">
        <v>153</v>
      </c>
      <c r="H135" s="224">
        <v>103</v>
      </c>
      <c r="I135" s="225"/>
      <c r="J135" s="224">
        <f>ROUND(I135*H135,2)</f>
        <v>0</v>
      </c>
      <c r="K135" s="226"/>
      <c r="L135" s="45"/>
      <c r="M135" s="227" t="s">
        <v>1</v>
      </c>
      <c r="N135" s="228" t="s">
        <v>40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136</v>
      </c>
      <c r="AT135" s="231" t="s">
        <v>132</v>
      </c>
      <c r="AU135" s="231" t="s">
        <v>85</v>
      </c>
      <c r="AY135" s="18" t="s">
        <v>130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136</v>
      </c>
      <c r="BM135" s="231" t="s">
        <v>453</v>
      </c>
    </row>
    <row r="136" s="13" customFormat="1">
      <c r="A136" s="13"/>
      <c r="B136" s="238"/>
      <c r="C136" s="239"/>
      <c r="D136" s="233" t="s">
        <v>140</v>
      </c>
      <c r="E136" s="240" t="s">
        <v>1</v>
      </c>
      <c r="F136" s="241" t="s">
        <v>454</v>
      </c>
      <c r="G136" s="239"/>
      <c r="H136" s="240" t="s">
        <v>1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140</v>
      </c>
      <c r="AU136" s="247" t="s">
        <v>85</v>
      </c>
      <c r="AV136" s="13" t="s">
        <v>83</v>
      </c>
      <c r="AW136" s="13" t="s">
        <v>31</v>
      </c>
      <c r="AX136" s="13" t="s">
        <v>75</v>
      </c>
      <c r="AY136" s="247" t="s">
        <v>130</v>
      </c>
    </row>
    <row r="137" s="14" customFormat="1">
      <c r="A137" s="14"/>
      <c r="B137" s="248"/>
      <c r="C137" s="249"/>
      <c r="D137" s="233" t="s">
        <v>140</v>
      </c>
      <c r="E137" s="250" t="s">
        <v>1</v>
      </c>
      <c r="F137" s="251" t="s">
        <v>455</v>
      </c>
      <c r="G137" s="249"/>
      <c r="H137" s="252">
        <v>103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140</v>
      </c>
      <c r="AU137" s="258" t="s">
        <v>85</v>
      </c>
      <c r="AV137" s="14" t="s">
        <v>85</v>
      </c>
      <c r="AW137" s="14" t="s">
        <v>31</v>
      </c>
      <c r="AX137" s="14" t="s">
        <v>83</v>
      </c>
      <c r="AY137" s="258" t="s">
        <v>130</v>
      </c>
    </row>
    <row r="138" s="2" customFormat="1" ht="21.75" customHeight="1">
      <c r="A138" s="39"/>
      <c r="B138" s="40"/>
      <c r="C138" s="220" t="s">
        <v>136</v>
      </c>
      <c r="D138" s="220" t="s">
        <v>132</v>
      </c>
      <c r="E138" s="221" t="s">
        <v>456</v>
      </c>
      <c r="F138" s="222" t="s">
        <v>457</v>
      </c>
      <c r="G138" s="223" t="s">
        <v>153</v>
      </c>
      <c r="H138" s="224">
        <v>90</v>
      </c>
      <c r="I138" s="225"/>
      <c r="J138" s="224">
        <f>ROUND(I138*H138,2)</f>
        <v>0</v>
      </c>
      <c r="K138" s="226"/>
      <c r="L138" s="45"/>
      <c r="M138" s="227" t="s">
        <v>1</v>
      </c>
      <c r="N138" s="228" t="s">
        <v>40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136</v>
      </c>
      <c r="AT138" s="231" t="s">
        <v>132</v>
      </c>
      <c r="AU138" s="231" t="s">
        <v>85</v>
      </c>
      <c r="AY138" s="18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83</v>
      </c>
      <c r="BK138" s="232">
        <f>ROUND(I138*H138,2)</f>
        <v>0</v>
      </c>
      <c r="BL138" s="18" t="s">
        <v>136</v>
      </c>
      <c r="BM138" s="231" t="s">
        <v>458</v>
      </c>
    </row>
    <row r="139" s="13" customFormat="1">
      <c r="A139" s="13"/>
      <c r="B139" s="238"/>
      <c r="C139" s="239"/>
      <c r="D139" s="233" t="s">
        <v>140</v>
      </c>
      <c r="E139" s="240" t="s">
        <v>1</v>
      </c>
      <c r="F139" s="241" t="s">
        <v>459</v>
      </c>
      <c r="G139" s="239"/>
      <c r="H139" s="240" t="s">
        <v>1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140</v>
      </c>
      <c r="AU139" s="247" t="s">
        <v>85</v>
      </c>
      <c r="AV139" s="13" t="s">
        <v>83</v>
      </c>
      <c r="AW139" s="13" t="s">
        <v>31</v>
      </c>
      <c r="AX139" s="13" t="s">
        <v>75</v>
      </c>
      <c r="AY139" s="247" t="s">
        <v>130</v>
      </c>
    </row>
    <row r="140" s="14" customFormat="1">
      <c r="A140" s="14"/>
      <c r="B140" s="248"/>
      <c r="C140" s="249"/>
      <c r="D140" s="233" t="s">
        <v>140</v>
      </c>
      <c r="E140" s="250" t="s">
        <v>1</v>
      </c>
      <c r="F140" s="251" t="s">
        <v>460</v>
      </c>
      <c r="G140" s="249"/>
      <c r="H140" s="252">
        <v>90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140</v>
      </c>
      <c r="AU140" s="258" t="s">
        <v>85</v>
      </c>
      <c r="AV140" s="14" t="s">
        <v>85</v>
      </c>
      <c r="AW140" s="14" t="s">
        <v>31</v>
      </c>
      <c r="AX140" s="14" t="s">
        <v>83</v>
      </c>
      <c r="AY140" s="258" t="s">
        <v>130</v>
      </c>
    </row>
    <row r="141" s="2" customFormat="1" ht="24.15" customHeight="1">
      <c r="A141" s="39"/>
      <c r="B141" s="40"/>
      <c r="C141" s="220" t="s">
        <v>160</v>
      </c>
      <c r="D141" s="220" t="s">
        <v>132</v>
      </c>
      <c r="E141" s="221" t="s">
        <v>461</v>
      </c>
      <c r="F141" s="222" t="s">
        <v>462</v>
      </c>
      <c r="G141" s="223" t="s">
        <v>153</v>
      </c>
      <c r="H141" s="224">
        <v>90</v>
      </c>
      <c r="I141" s="225"/>
      <c r="J141" s="224">
        <f>ROUND(I141*H141,2)</f>
        <v>0</v>
      </c>
      <c r="K141" s="226"/>
      <c r="L141" s="45"/>
      <c r="M141" s="227" t="s">
        <v>1</v>
      </c>
      <c r="N141" s="228" t="s">
        <v>40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136</v>
      </c>
      <c r="AT141" s="231" t="s">
        <v>132</v>
      </c>
      <c r="AU141" s="231" t="s">
        <v>85</v>
      </c>
      <c r="AY141" s="18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83</v>
      </c>
      <c r="BK141" s="232">
        <f>ROUND(I141*H141,2)</f>
        <v>0</v>
      </c>
      <c r="BL141" s="18" t="s">
        <v>136</v>
      </c>
      <c r="BM141" s="231" t="s">
        <v>463</v>
      </c>
    </row>
    <row r="142" s="13" customFormat="1">
      <c r="A142" s="13"/>
      <c r="B142" s="238"/>
      <c r="C142" s="239"/>
      <c r="D142" s="233" t="s">
        <v>140</v>
      </c>
      <c r="E142" s="240" t="s">
        <v>1</v>
      </c>
      <c r="F142" s="241" t="s">
        <v>464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140</v>
      </c>
      <c r="AU142" s="247" t="s">
        <v>85</v>
      </c>
      <c r="AV142" s="13" t="s">
        <v>83</v>
      </c>
      <c r="AW142" s="13" t="s">
        <v>31</v>
      </c>
      <c r="AX142" s="13" t="s">
        <v>75</v>
      </c>
      <c r="AY142" s="247" t="s">
        <v>130</v>
      </c>
    </row>
    <row r="143" s="14" customFormat="1">
      <c r="A143" s="14"/>
      <c r="B143" s="248"/>
      <c r="C143" s="249"/>
      <c r="D143" s="233" t="s">
        <v>140</v>
      </c>
      <c r="E143" s="250" t="s">
        <v>1</v>
      </c>
      <c r="F143" s="251" t="s">
        <v>460</v>
      </c>
      <c r="G143" s="249"/>
      <c r="H143" s="252">
        <v>90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140</v>
      </c>
      <c r="AU143" s="258" t="s">
        <v>85</v>
      </c>
      <c r="AV143" s="14" t="s">
        <v>85</v>
      </c>
      <c r="AW143" s="14" t="s">
        <v>31</v>
      </c>
      <c r="AX143" s="14" t="s">
        <v>83</v>
      </c>
      <c r="AY143" s="258" t="s">
        <v>130</v>
      </c>
    </row>
    <row r="144" s="2" customFormat="1" ht="24.15" customHeight="1">
      <c r="A144" s="39"/>
      <c r="B144" s="40"/>
      <c r="C144" s="220" t="s">
        <v>172</v>
      </c>
      <c r="D144" s="220" t="s">
        <v>132</v>
      </c>
      <c r="E144" s="221" t="s">
        <v>465</v>
      </c>
      <c r="F144" s="222" t="s">
        <v>466</v>
      </c>
      <c r="G144" s="223" t="s">
        <v>153</v>
      </c>
      <c r="H144" s="224">
        <v>90</v>
      </c>
      <c r="I144" s="225"/>
      <c r="J144" s="224">
        <f>ROUND(I144*H144,2)</f>
        <v>0</v>
      </c>
      <c r="K144" s="226"/>
      <c r="L144" s="45"/>
      <c r="M144" s="227" t="s">
        <v>1</v>
      </c>
      <c r="N144" s="228" t="s">
        <v>40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136</v>
      </c>
      <c r="AT144" s="231" t="s">
        <v>132</v>
      </c>
      <c r="AU144" s="231" t="s">
        <v>85</v>
      </c>
      <c r="AY144" s="18" t="s">
        <v>130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136</v>
      </c>
      <c r="BM144" s="231" t="s">
        <v>467</v>
      </c>
    </row>
    <row r="145" s="2" customFormat="1" ht="16.5" customHeight="1">
      <c r="A145" s="39"/>
      <c r="B145" s="40"/>
      <c r="C145" s="281" t="s">
        <v>181</v>
      </c>
      <c r="D145" s="281" t="s">
        <v>173</v>
      </c>
      <c r="E145" s="282" t="s">
        <v>468</v>
      </c>
      <c r="F145" s="283" t="s">
        <v>469</v>
      </c>
      <c r="G145" s="284" t="s">
        <v>470</v>
      </c>
      <c r="H145" s="285">
        <v>4.6399999999999997</v>
      </c>
      <c r="I145" s="286"/>
      <c r="J145" s="285">
        <f>ROUND(I145*H145,2)</f>
        <v>0</v>
      </c>
      <c r="K145" s="287"/>
      <c r="L145" s="288"/>
      <c r="M145" s="289" t="s">
        <v>1</v>
      </c>
      <c r="N145" s="290" t="s">
        <v>40</v>
      </c>
      <c r="O145" s="92"/>
      <c r="P145" s="229">
        <f>O145*H145</f>
        <v>0</v>
      </c>
      <c r="Q145" s="229">
        <v>0.001</v>
      </c>
      <c r="R145" s="229">
        <f>Q145*H145</f>
        <v>0.00464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177</v>
      </c>
      <c r="AT145" s="231" t="s">
        <v>173</v>
      </c>
      <c r="AU145" s="231" t="s">
        <v>85</v>
      </c>
      <c r="AY145" s="18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83</v>
      </c>
      <c r="BK145" s="232">
        <f>ROUND(I145*H145,2)</f>
        <v>0</v>
      </c>
      <c r="BL145" s="18" t="s">
        <v>136</v>
      </c>
      <c r="BM145" s="231" t="s">
        <v>471</v>
      </c>
    </row>
    <row r="146" s="14" customFormat="1">
      <c r="A146" s="14"/>
      <c r="B146" s="248"/>
      <c r="C146" s="249"/>
      <c r="D146" s="233" t="s">
        <v>140</v>
      </c>
      <c r="E146" s="250" t="s">
        <v>1</v>
      </c>
      <c r="F146" s="251" t="s">
        <v>472</v>
      </c>
      <c r="G146" s="249"/>
      <c r="H146" s="252">
        <v>4.6399999999999997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140</v>
      </c>
      <c r="AU146" s="258" t="s">
        <v>85</v>
      </c>
      <c r="AV146" s="14" t="s">
        <v>85</v>
      </c>
      <c r="AW146" s="14" t="s">
        <v>31</v>
      </c>
      <c r="AX146" s="14" t="s">
        <v>83</v>
      </c>
      <c r="AY146" s="258" t="s">
        <v>130</v>
      </c>
    </row>
    <row r="147" s="2" customFormat="1" ht="37.8" customHeight="1">
      <c r="A147" s="39"/>
      <c r="B147" s="40"/>
      <c r="C147" s="220" t="s">
        <v>177</v>
      </c>
      <c r="D147" s="220" t="s">
        <v>132</v>
      </c>
      <c r="E147" s="221" t="s">
        <v>200</v>
      </c>
      <c r="F147" s="222" t="s">
        <v>201</v>
      </c>
      <c r="G147" s="223" t="s">
        <v>135</v>
      </c>
      <c r="H147" s="224">
        <v>11.5</v>
      </c>
      <c r="I147" s="225"/>
      <c r="J147" s="224">
        <f>ROUND(I147*H147,2)</f>
        <v>0</v>
      </c>
      <c r="K147" s="226"/>
      <c r="L147" s="45"/>
      <c r="M147" s="227" t="s">
        <v>1</v>
      </c>
      <c r="N147" s="228" t="s">
        <v>40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136</v>
      </c>
      <c r="AT147" s="231" t="s">
        <v>132</v>
      </c>
      <c r="AU147" s="231" t="s">
        <v>85</v>
      </c>
      <c r="AY147" s="18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136</v>
      </c>
      <c r="BM147" s="231" t="s">
        <v>473</v>
      </c>
    </row>
    <row r="148" s="13" customFormat="1">
      <c r="A148" s="13"/>
      <c r="B148" s="238"/>
      <c r="C148" s="239"/>
      <c r="D148" s="233" t="s">
        <v>140</v>
      </c>
      <c r="E148" s="240" t="s">
        <v>1</v>
      </c>
      <c r="F148" s="241" t="s">
        <v>474</v>
      </c>
      <c r="G148" s="239"/>
      <c r="H148" s="240" t="s">
        <v>1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140</v>
      </c>
      <c r="AU148" s="247" t="s">
        <v>85</v>
      </c>
      <c r="AV148" s="13" t="s">
        <v>83</v>
      </c>
      <c r="AW148" s="13" t="s">
        <v>31</v>
      </c>
      <c r="AX148" s="13" t="s">
        <v>75</v>
      </c>
      <c r="AY148" s="247" t="s">
        <v>130</v>
      </c>
    </row>
    <row r="149" s="14" customFormat="1">
      <c r="A149" s="14"/>
      <c r="B149" s="248"/>
      <c r="C149" s="249"/>
      <c r="D149" s="233" t="s">
        <v>140</v>
      </c>
      <c r="E149" s="250" t="s">
        <v>1</v>
      </c>
      <c r="F149" s="251" t="s">
        <v>475</v>
      </c>
      <c r="G149" s="249"/>
      <c r="H149" s="252">
        <v>11.5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140</v>
      </c>
      <c r="AU149" s="258" t="s">
        <v>85</v>
      </c>
      <c r="AV149" s="14" t="s">
        <v>85</v>
      </c>
      <c r="AW149" s="14" t="s">
        <v>31</v>
      </c>
      <c r="AX149" s="14" t="s">
        <v>83</v>
      </c>
      <c r="AY149" s="258" t="s">
        <v>130</v>
      </c>
    </row>
    <row r="150" s="2" customFormat="1" ht="16.5" customHeight="1">
      <c r="A150" s="39"/>
      <c r="B150" s="40"/>
      <c r="C150" s="220" t="s">
        <v>189</v>
      </c>
      <c r="D150" s="220" t="s">
        <v>132</v>
      </c>
      <c r="E150" s="221" t="s">
        <v>210</v>
      </c>
      <c r="F150" s="222" t="s">
        <v>211</v>
      </c>
      <c r="G150" s="223" t="s">
        <v>135</v>
      </c>
      <c r="H150" s="224">
        <v>11.5</v>
      </c>
      <c r="I150" s="225"/>
      <c r="J150" s="224">
        <f>ROUND(I150*H150,2)</f>
        <v>0</v>
      </c>
      <c r="K150" s="226"/>
      <c r="L150" s="45"/>
      <c r="M150" s="227" t="s">
        <v>1</v>
      </c>
      <c r="N150" s="228" t="s">
        <v>40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136</v>
      </c>
      <c r="AT150" s="231" t="s">
        <v>132</v>
      </c>
      <c r="AU150" s="231" t="s">
        <v>85</v>
      </c>
      <c r="AY150" s="18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136</v>
      </c>
      <c r="BM150" s="231" t="s">
        <v>476</v>
      </c>
    </row>
    <row r="151" s="2" customFormat="1" ht="33" customHeight="1">
      <c r="A151" s="39"/>
      <c r="B151" s="40"/>
      <c r="C151" s="220" t="s">
        <v>199</v>
      </c>
      <c r="D151" s="220" t="s">
        <v>132</v>
      </c>
      <c r="E151" s="221" t="s">
        <v>214</v>
      </c>
      <c r="F151" s="222" t="s">
        <v>215</v>
      </c>
      <c r="G151" s="223" t="s">
        <v>176</v>
      </c>
      <c r="H151" s="224">
        <v>23</v>
      </c>
      <c r="I151" s="225"/>
      <c r="J151" s="224">
        <f>ROUND(I151*H151,2)</f>
        <v>0</v>
      </c>
      <c r="K151" s="226"/>
      <c r="L151" s="45"/>
      <c r="M151" s="227" t="s">
        <v>1</v>
      </c>
      <c r="N151" s="228" t="s">
        <v>40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136</v>
      </c>
      <c r="AT151" s="231" t="s">
        <v>132</v>
      </c>
      <c r="AU151" s="231" t="s">
        <v>85</v>
      </c>
      <c r="AY151" s="18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83</v>
      </c>
      <c r="BK151" s="232">
        <f>ROUND(I151*H151,2)</f>
        <v>0</v>
      </c>
      <c r="BL151" s="18" t="s">
        <v>136</v>
      </c>
      <c r="BM151" s="231" t="s">
        <v>477</v>
      </c>
    </row>
    <row r="152" s="14" customFormat="1">
      <c r="A152" s="14"/>
      <c r="B152" s="248"/>
      <c r="C152" s="249"/>
      <c r="D152" s="233" t="s">
        <v>140</v>
      </c>
      <c r="E152" s="250" t="s">
        <v>1</v>
      </c>
      <c r="F152" s="251" t="s">
        <v>478</v>
      </c>
      <c r="G152" s="249"/>
      <c r="H152" s="252">
        <v>23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140</v>
      </c>
      <c r="AU152" s="258" t="s">
        <v>85</v>
      </c>
      <c r="AV152" s="14" t="s">
        <v>85</v>
      </c>
      <c r="AW152" s="14" t="s">
        <v>31</v>
      </c>
      <c r="AX152" s="14" t="s">
        <v>83</v>
      </c>
      <c r="AY152" s="258" t="s">
        <v>130</v>
      </c>
    </row>
    <row r="153" s="12" customFormat="1" ht="22.8" customHeight="1">
      <c r="A153" s="12"/>
      <c r="B153" s="204"/>
      <c r="C153" s="205"/>
      <c r="D153" s="206" t="s">
        <v>74</v>
      </c>
      <c r="E153" s="218" t="s">
        <v>150</v>
      </c>
      <c r="F153" s="218" t="s">
        <v>276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SUM(P154:P175)</f>
        <v>0</v>
      </c>
      <c r="Q153" s="212"/>
      <c r="R153" s="213">
        <f>SUM(R154:R175)</f>
        <v>9.6374199999999988</v>
      </c>
      <c r="S153" s="212"/>
      <c r="T153" s="214">
        <f>SUM(T154:T175)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83</v>
      </c>
      <c r="AT153" s="216" t="s">
        <v>74</v>
      </c>
      <c r="AU153" s="216" t="s">
        <v>83</v>
      </c>
      <c r="AY153" s="215" t="s">
        <v>130</v>
      </c>
      <c r="BK153" s="217">
        <f>SUM(BK154:BK175)</f>
        <v>0</v>
      </c>
    </row>
    <row r="154" s="2" customFormat="1" ht="24.15" customHeight="1">
      <c r="A154" s="39"/>
      <c r="B154" s="40"/>
      <c r="C154" s="220" t="s">
        <v>206</v>
      </c>
      <c r="D154" s="220" t="s">
        <v>132</v>
      </c>
      <c r="E154" s="221" t="s">
        <v>479</v>
      </c>
      <c r="F154" s="222" t="s">
        <v>480</v>
      </c>
      <c r="G154" s="223" t="s">
        <v>327</v>
      </c>
      <c r="H154" s="224">
        <v>43</v>
      </c>
      <c r="I154" s="225"/>
      <c r="J154" s="224">
        <f>ROUND(I154*H154,2)</f>
        <v>0</v>
      </c>
      <c r="K154" s="226"/>
      <c r="L154" s="45"/>
      <c r="M154" s="227" t="s">
        <v>1</v>
      </c>
      <c r="N154" s="228" t="s">
        <v>40</v>
      </c>
      <c r="O154" s="92"/>
      <c r="P154" s="229">
        <f>O154*H154</f>
        <v>0</v>
      </c>
      <c r="Q154" s="229">
        <v>0.17488999999999999</v>
      </c>
      <c r="R154" s="229">
        <f>Q154*H154</f>
        <v>7.52027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136</v>
      </c>
      <c r="AT154" s="231" t="s">
        <v>132</v>
      </c>
      <c r="AU154" s="231" t="s">
        <v>85</v>
      </c>
      <c r="AY154" s="18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83</v>
      </c>
      <c r="BK154" s="232">
        <f>ROUND(I154*H154,2)</f>
        <v>0</v>
      </c>
      <c r="BL154" s="18" t="s">
        <v>136</v>
      </c>
      <c r="BM154" s="231" t="s">
        <v>481</v>
      </c>
    </row>
    <row r="155" s="2" customFormat="1">
      <c r="A155" s="39"/>
      <c r="B155" s="40"/>
      <c r="C155" s="41"/>
      <c r="D155" s="233" t="s">
        <v>138</v>
      </c>
      <c r="E155" s="41"/>
      <c r="F155" s="234" t="s">
        <v>482</v>
      </c>
      <c r="G155" s="41"/>
      <c r="H155" s="41"/>
      <c r="I155" s="235"/>
      <c r="J155" s="41"/>
      <c r="K155" s="41"/>
      <c r="L155" s="45"/>
      <c r="M155" s="236"/>
      <c r="N155" s="237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138</v>
      </c>
      <c r="AU155" s="18" t="s">
        <v>85</v>
      </c>
    </row>
    <row r="156" s="13" customFormat="1">
      <c r="A156" s="13"/>
      <c r="B156" s="238"/>
      <c r="C156" s="239"/>
      <c r="D156" s="233" t="s">
        <v>140</v>
      </c>
      <c r="E156" s="240" t="s">
        <v>1</v>
      </c>
      <c r="F156" s="241" t="s">
        <v>483</v>
      </c>
      <c r="G156" s="239"/>
      <c r="H156" s="240" t="s">
        <v>1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140</v>
      </c>
      <c r="AU156" s="247" t="s">
        <v>85</v>
      </c>
      <c r="AV156" s="13" t="s">
        <v>83</v>
      </c>
      <c r="AW156" s="13" t="s">
        <v>31</v>
      </c>
      <c r="AX156" s="13" t="s">
        <v>75</v>
      </c>
      <c r="AY156" s="247" t="s">
        <v>130</v>
      </c>
    </row>
    <row r="157" s="14" customFormat="1">
      <c r="A157" s="14"/>
      <c r="B157" s="248"/>
      <c r="C157" s="249"/>
      <c r="D157" s="233" t="s">
        <v>140</v>
      </c>
      <c r="E157" s="250" t="s">
        <v>1</v>
      </c>
      <c r="F157" s="251" t="s">
        <v>484</v>
      </c>
      <c r="G157" s="249"/>
      <c r="H157" s="252">
        <v>43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140</v>
      </c>
      <c r="AU157" s="258" t="s">
        <v>85</v>
      </c>
      <c r="AV157" s="14" t="s">
        <v>85</v>
      </c>
      <c r="AW157" s="14" t="s">
        <v>31</v>
      </c>
      <c r="AX157" s="14" t="s">
        <v>83</v>
      </c>
      <c r="AY157" s="258" t="s">
        <v>130</v>
      </c>
    </row>
    <row r="158" s="2" customFormat="1" ht="16.5" customHeight="1">
      <c r="A158" s="39"/>
      <c r="B158" s="40"/>
      <c r="C158" s="281" t="s">
        <v>8</v>
      </c>
      <c r="D158" s="281" t="s">
        <v>173</v>
      </c>
      <c r="E158" s="282" t="s">
        <v>485</v>
      </c>
      <c r="F158" s="283" t="s">
        <v>486</v>
      </c>
      <c r="G158" s="284" t="s">
        <v>327</v>
      </c>
      <c r="H158" s="285">
        <v>25</v>
      </c>
      <c r="I158" s="286"/>
      <c r="J158" s="285">
        <f>ROUND(I158*H158,2)</f>
        <v>0</v>
      </c>
      <c r="K158" s="287"/>
      <c r="L158" s="288"/>
      <c r="M158" s="289" t="s">
        <v>1</v>
      </c>
      <c r="N158" s="290" t="s">
        <v>40</v>
      </c>
      <c r="O158" s="92"/>
      <c r="P158" s="229">
        <f>O158*H158</f>
        <v>0</v>
      </c>
      <c r="Q158" s="229">
        <v>0.0043</v>
      </c>
      <c r="R158" s="229">
        <f>Q158*H158</f>
        <v>0.1075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177</v>
      </c>
      <c r="AT158" s="231" t="s">
        <v>173</v>
      </c>
      <c r="AU158" s="231" t="s">
        <v>85</v>
      </c>
      <c r="AY158" s="18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83</v>
      </c>
      <c r="BK158" s="232">
        <f>ROUND(I158*H158,2)</f>
        <v>0</v>
      </c>
      <c r="BL158" s="18" t="s">
        <v>136</v>
      </c>
      <c r="BM158" s="231" t="s">
        <v>487</v>
      </c>
    </row>
    <row r="159" s="2" customFormat="1" ht="16.5" customHeight="1">
      <c r="A159" s="39"/>
      <c r="B159" s="40"/>
      <c r="C159" s="281" t="s">
        <v>213</v>
      </c>
      <c r="D159" s="281" t="s">
        <v>173</v>
      </c>
      <c r="E159" s="282" t="s">
        <v>488</v>
      </c>
      <c r="F159" s="283" t="s">
        <v>489</v>
      </c>
      <c r="G159" s="284" t="s">
        <v>327</v>
      </c>
      <c r="H159" s="285">
        <v>18</v>
      </c>
      <c r="I159" s="286"/>
      <c r="J159" s="285">
        <f>ROUND(I159*H159,2)</f>
        <v>0</v>
      </c>
      <c r="K159" s="287"/>
      <c r="L159" s="288"/>
      <c r="M159" s="289" t="s">
        <v>1</v>
      </c>
      <c r="N159" s="290" t="s">
        <v>40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177</v>
      </c>
      <c r="AT159" s="231" t="s">
        <v>173</v>
      </c>
      <c r="AU159" s="231" t="s">
        <v>85</v>
      </c>
      <c r="AY159" s="18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83</v>
      </c>
      <c r="BK159" s="232">
        <f>ROUND(I159*H159,2)</f>
        <v>0</v>
      </c>
      <c r="BL159" s="18" t="s">
        <v>136</v>
      </c>
      <c r="BM159" s="231" t="s">
        <v>490</v>
      </c>
    </row>
    <row r="160" s="2" customFormat="1" ht="24.15" customHeight="1">
      <c r="A160" s="39"/>
      <c r="B160" s="40"/>
      <c r="C160" s="220" t="s">
        <v>196</v>
      </c>
      <c r="D160" s="220" t="s">
        <v>132</v>
      </c>
      <c r="E160" s="221" t="s">
        <v>491</v>
      </c>
      <c r="F160" s="222" t="s">
        <v>492</v>
      </c>
      <c r="G160" s="223" t="s">
        <v>315</v>
      </c>
      <c r="H160" s="224">
        <v>55</v>
      </c>
      <c r="I160" s="225"/>
      <c r="J160" s="224">
        <f>ROUND(I160*H160,2)</f>
        <v>0</v>
      </c>
      <c r="K160" s="226"/>
      <c r="L160" s="45"/>
      <c r="M160" s="227" t="s">
        <v>1</v>
      </c>
      <c r="N160" s="228" t="s">
        <v>40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136</v>
      </c>
      <c r="AT160" s="231" t="s">
        <v>132</v>
      </c>
      <c r="AU160" s="231" t="s">
        <v>85</v>
      </c>
      <c r="AY160" s="18" t="s">
        <v>130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83</v>
      </c>
      <c r="BK160" s="232">
        <f>ROUND(I160*H160,2)</f>
        <v>0</v>
      </c>
      <c r="BL160" s="18" t="s">
        <v>136</v>
      </c>
      <c r="BM160" s="231" t="s">
        <v>493</v>
      </c>
    </row>
    <row r="161" s="2" customFormat="1" ht="24.15" customHeight="1">
      <c r="A161" s="39"/>
      <c r="B161" s="40"/>
      <c r="C161" s="281" t="s">
        <v>227</v>
      </c>
      <c r="D161" s="281" t="s">
        <v>173</v>
      </c>
      <c r="E161" s="282" t="s">
        <v>494</v>
      </c>
      <c r="F161" s="283" t="s">
        <v>495</v>
      </c>
      <c r="G161" s="284" t="s">
        <v>315</v>
      </c>
      <c r="H161" s="285">
        <v>58</v>
      </c>
      <c r="I161" s="286"/>
      <c r="J161" s="285">
        <f>ROUND(I161*H161,2)</f>
        <v>0</v>
      </c>
      <c r="K161" s="287"/>
      <c r="L161" s="288"/>
      <c r="M161" s="289" t="s">
        <v>1</v>
      </c>
      <c r="N161" s="290" t="s">
        <v>40</v>
      </c>
      <c r="O161" s="92"/>
      <c r="P161" s="229">
        <f>O161*H161</f>
        <v>0</v>
      </c>
      <c r="Q161" s="229">
        <v>0.0016000000000000001</v>
      </c>
      <c r="R161" s="229">
        <f>Q161*H161</f>
        <v>0.092800000000000007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177</v>
      </c>
      <c r="AT161" s="231" t="s">
        <v>173</v>
      </c>
      <c r="AU161" s="231" t="s">
        <v>85</v>
      </c>
      <c r="AY161" s="18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83</v>
      </c>
      <c r="BK161" s="232">
        <f>ROUND(I161*H161,2)</f>
        <v>0</v>
      </c>
      <c r="BL161" s="18" t="s">
        <v>136</v>
      </c>
      <c r="BM161" s="231" t="s">
        <v>496</v>
      </c>
    </row>
    <row r="162" s="14" customFormat="1">
      <c r="A162" s="14"/>
      <c r="B162" s="248"/>
      <c r="C162" s="249"/>
      <c r="D162" s="233" t="s">
        <v>140</v>
      </c>
      <c r="E162" s="250" t="s">
        <v>1</v>
      </c>
      <c r="F162" s="251" t="s">
        <v>497</v>
      </c>
      <c r="G162" s="249"/>
      <c r="H162" s="252">
        <v>58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140</v>
      </c>
      <c r="AU162" s="258" t="s">
        <v>85</v>
      </c>
      <c r="AV162" s="14" t="s">
        <v>85</v>
      </c>
      <c r="AW162" s="14" t="s">
        <v>31</v>
      </c>
      <c r="AX162" s="14" t="s">
        <v>83</v>
      </c>
      <c r="AY162" s="258" t="s">
        <v>130</v>
      </c>
    </row>
    <row r="163" s="2" customFormat="1" ht="16.5" customHeight="1">
      <c r="A163" s="39"/>
      <c r="B163" s="40"/>
      <c r="C163" s="281" t="s">
        <v>233</v>
      </c>
      <c r="D163" s="281" t="s">
        <v>173</v>
      </c>
      <c r="E163" s="282" t="s">
        <v>498</v>
      </c>
      <c r="F163" s="283" t="s">
        <v>499</v>
      </c>
      <c r="G163" s="284" t="s">
        <v>315</v>
      </c>
      <c r="H163" s="285">
        <v>58</v>
      </c>
      <c r="I163" s="286"/>
      <c r="J163" s="285">
        <f>ROUND(I163*H163,2)</f>
        <v>0</v>
      </c>
      <c r="K163" s="287"/>
      <c r="L163" s="288"/>
      <c r="M163" s="289" t="s">
        <v>1</v>
      </c>
      <c r="N163" s="290" t="s">
        <v>40</v>
      </c>
      <c r="O163" s="92"/>
      <c r="P163" s="229">
        <f>O163*H163</f>
        <v>0</v>
      </c>
      <c r="Q163" s="229">
        <v>4.0000000000000003E-05</v>
      </c>
      <c r="R163" s="229">
        <f>Q163*H163</f>
        <v>0.00232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177</v>
      </c>
      <c r="AT163" s="231" t="s">
        <v>173</v>
      </c>
      <c r="AU163" s="231" t="s">
        <v>85</v>
      </c>
      <c r="AY163" s="18" t="s">
        <v>130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83</v>
      </c>
      <c r="BK163" s="232">
        <f>ROUND(I163*H163,2)</f>
        <v>0</v>
      </c>
      <c r="BL163" s="18" t="s">
        <v>136</v>
      </c>
      <c r="BM163" s="231" t="s">
        <v>500</v>
      </c>
    </row>
    <row r="164" s="14" customFormat="1">
      <c r="A164" s="14"/>
      <c r="B164" s="248"/>
      <c r="C164" s="249"/>
      <c r="D164" s="233" t="s">
        <v>140</v>
      </c>
      <c r="E164" s="250" t="s">
        <v>1</v>
      </c>
      <c r="F164" s="251" t="s">
        <v>497</v>
      </c>
      <c r="G164" s="249"/>
      <c r="H164" s="252">
        <v>58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140</v>
      </c>
      <c r="AU164" s="258" t="s">
        <v>85</v>
      </c>
      <c r="AV164" s="14" t="s">
        <v>85</v>
      </c>
      <c r="AW164" s="14" t="s">
        <v>31</v>
      </c>
      <c r="AX164" s="14" t="s">
        <v>83</v>
      </c>
      <c r="AY164" s="258" t="s">
        <v>130</v>
      </c>
    </row>
    <row r="165" s="2" customFormat="1" ht="24.15" customHeight="1">
      <c r="A165" s="39"/>
      <c r="B165" s="40"/>
      <c r="C165" s="220" t="s">
        <v>244</v>
      </c>
      <c r="D165" s="220" t="s">
        <v>132</v>
      </c>
      <c r="E165" s="221" t="s">
        <v>501</v>
      </c>
      <c r="F165" s="222" t="s">
        <v>502</v>
      </c>
      <c r="G165" s="223" t="s">
        <v>327</v>
      </c>
      <c r="H165" s="224">
        <v>1</v>
      </c>
      <c r="I165" s="225"/>
      <c r="J165" s="224">
        <f>ROUND(I165*H165,2)</f>
        <v>0</v>
      </c>
      <c r="K165" s="226"/>
      <c r="L165" s="45"/>
      <c r="M165" s="227" t="s">
        <v>1</v>
      </c>
      <c r="N165" s="228" t="s">
        <v>40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136</v>
      </c>
      <c r="AT165" s="231" t="s">
        <v>132</v>
      </c>
      <c r="AU165" s="231" t="s">
        <v>85</v>
      </c>
      <c r="AY165" s="18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136</v>
      </c>
      <c r="BM165" s="231" t="s">
        <v>503</v>
      </c>
    </row>
    <row r="166" s="13" customFormat="1">
      <c r="A166" s="13"/>
      <c r="B166" s="238"/>
      <c r="C166" s="239"/>
      <c r="D166" s="233" t="s">
        <v>140</v>
      </c>
      <c r="E166" s="240" t="s">
        <v>1</v>
      </c>
      <c r="F166" s="241" t="s">
        <v>504</v>
      </c>
      <c r="G166" s="239"/>
      <c r="H166" s="240" t="s">
        <v>1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140</v>
      </c>
      <c r="AU166" s="247" t="s">
        <v>85</v>
      </c>
      <c r="AV166" s="13" t="s">
        <v>83</v>
      </c>
      <c r="AW166" s="13" t="s">
        <v>31</v>
      </c>
      <c r="AX166" s="13" t="s">
        <v>75</v>
      </c>
      <c r="AY166" s="247" t="s">
        <v>130</v>
      </c>
    </row>
    <row r="167" s="14" customFormat="1">
      <c r="A167" s="14"/>
      <c r="B167" s="248"/>
      <c r="C167" s="249"/>
      <c r="D167" s="233" t="s">
        <v>140</v>
      </c>
      <c r="E167" s="250" t="s">
        <v>1</v>
      </c>
      <c r="F167" s="251" t="s">
        <v>83</v>
      </c>
      <c r="G167" s="249"/>
      <c r="H167" s="252">
        <v>1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140</v>
      </c>
      <c r="AU167" s="258" t="s">
        <v>85</v>
      </c>
      <c r="AV167" s="14" t="s">
        <v>85</v>
      </c>
      <c r="AW167" s="14" t="s">
        <v>31</v>
      </c>
      <c r="AX167" s="14" t="s">
        <v>83</v>
      </c>
      <c r="AY167" s="258" t="s">
        <v>130</v>
      </c>
    </row>
    <row r="168" s="2" customFormat="1" ht="24.15" customHeight="1">
      <c r="A168" s="39"/>
      <c r="B168" s="40"/>
      <c r="C168" s="281" t="s">
        <v>251</v>
      </c>
      <c r="D168" s="281" t="s">
        <v>173</v>
      </c>
      <c r="E168" s="282" t="s">
        <v>505</v>
      </c>
      <c r="F168" s="283" t="s">
        <v>506</v>
      </c>
      <c r="G168" s="284" t="s">
        <v>327</v>
      </c>
      <c r="H168" s="285">
        <v>1</v>
      </c>
      <c r="I168" s="286"/>
      <c r="J168" s="285">
        <f>ROUND(I168*H168,2)</f>
        <v>0</v>
      </c>
      <c r="K168" s="287"/>
      <c r="L168" s="288"/>
      <c r="M168" s="289" t="s">
        <v>1</v>
      </c>
      <c r="N168" s="290" t="s">
        <v>40</v>
      </c>
      <c r="O168" s="92"/>
      <c r="P168" s="229">
        <f>O168*H168</f>
        <v>0</v>
      </c>
      <c r="Q168" s="229">
        <v>0.063030000000000003</v>
      </c>
      <c r="R168" s="229">
        <f>Q168*H168</f>
        <v>0.063030000000000003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177</v>
      </c>
      <c r="AT168" s="231" t="s">
        <v>173</v>
      </c>
      <c r="AU168" s="231" t="s">
        <v>85</v>
      </c>
      <c r="AY168" s="18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83</v>
      </c>
      <c r="BK168" s="232">
        <f>ROUND(I168*H168,2)</f>
        <v>0</v>
      </c>
      <c r="BL168" s="18" t="s">
        <v>136</v>
      </c>
      <c r="BM168" s="231" t="s">
        <v>507</v>
      </c>
    </row>
    <row r="169" s="2" customFormat="1" ht="24.15" customHeight="1">
      <c r="A169" s="39"/>
      <c r="B169" s="40"/>
      <c r="C169" s="220" t="s">
        <v>255</v>
      </c>
      <c r="D169" s="220" t="s">
        <v>132</v>
      </c>
      <c r="E169" s="221" t="s">
        <v>508</v>
      </c>
      <c r="F169" s="222" t="s">
        <v>509</v>
      </c>
      <c r="G169" s="223" t="s">
        <v>327</v>
      </c>
      <c r="H169" s="224">
        <v>22</v>
      </c>
      <c r="I169" s="225"/>
      <c r="J169" s="224">
        <f>ROUND(I169*H169,2)</f>
        <v>0</v>
      </c>
      <c r="K169" s="226"/>
      <c r="L169" s="45"/>
      <c r="M169" s="227" t="s">
        <v>1</v>
      </c>
      <c r="N169" s="228" t="s">
        <v>40</v>
      </c>
      <c r="O169" s="92"/>
      <c r="P169" s="229">
        <f>O169*H169</f>
        <v>0</v>
      </c>
      <c r="Q169" s="229">
        <v>0.0011999999999999999</v>
      </c>
      <c r="R169" s="229">
        <f>Q169*H169</f>
        <v>0.026399999999999996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136</v>
      </c>
      <c r="AT169" s="231" t="s">
        <v>132</v>
      </c>
      <c r="AU169" s="231" t="s">
        <v>85</v>
      </c>
      <c r="AY169" s="18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83</v>
      </c>
      <c r="BK169" s="232">
        <f>ROUND(I169*H169,2)</f>
        <v>0</v>
      </c>
      <c r="BL169" s="18" t="s">
        <v>136</v>
      </c>
      <c r="BM169" s="231" t="s">
        <v>510</v>
      </c>
    </row>
    <row r="170" s="2" customFormat="1" ht="24.15" customHeight="1">
      <c r="A170" s="39"/>
      <c r="B170" s="40"/>
      <c r="C170" s="220" t="s">
        <v>265</v>
      </c>
      <c r="D170" s="220" t="s">
        <v>132</v>
      </c>
      <c r="E170" s="221" t="s">
        <v>511</v>
      </c>
      <c r="F170" s="222" t="s">
        <v>512</v>
      </c>
      <c r="G170" s="223" t="s">
        <v>280</v>
      </c>
      <c r="H170" s="224">
        <v>1</v>
      </c>
      <c r="I170" s="225"/>
      <c r="J170" s="224">
        <f>ROUND(I170*H170,2)</f>
        <v>0</v>
      </c>
      <c r="K170" s="226"/>
      <c r="L170" s="45"/>
      <c r="M170" s="227" t="s">
        <v>1</v>
      </c>
      <c r="N170" s="228" t="s">
        <v>40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136</v>
      </c>
      <c r="AT170" s="231" t="s">
        <v>132</v>
      </c>
      <c r="AU170" s="231" t="s">
        <v>85</v>
      </c>
      <c r="AY170" s="18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83</v>
      </c>
      <c r="BK170" s="232">
        <f>ROUND(I170*H170,2)</f>
        <v>0</v>
      </c>
      <c r="BL170" s="18" t="s">
        <v>136</v>
      </c>
      <c r="BM170" s="231" t="s">
        <v>513</v>
      </c>
    </row>
    <row r="171" s="2" customFormat="1" ht="21.75" customHeight="1">
      <c r="A171" s="39"/>
      <c r="B171" s="40"/>
      <c r="C171" s="281" t="s">
        <v>7</v>
      </c>
      <c r="D171" s="281" t="s">
        <v>173</v>
      </c>
      <c r="E171" s="282" t="s">
        <v>514</v>
      </c>
      <c r="F171" s="283" t="s">
        <v>515</v>
      </c>
      <c r="G171" s="284" t="s">
        <v>327</v>
      </c>
      <c r="H171" s="285">
        <v>22</v>
      </c>
      <c r="I171" s="286"/>
      <c r="J171" s="285">
        <f>ROUND(I171*H171,2)</f>
        <v>0</v>
      </c>
      <c r="K171" s="287"/>
      <c r="L171" s="288"/>
      <c r="M171" s="289" t="s">
        <v>1</v>
      </c>
      <c r="N171" s="290" t="s">
        <v>40</v>
      </c>
      <c r="O171" s="92"/>
      <c r="P171" s="229">
        <f>O171*H171</f>
        <v>0</v>
      </c>
      <c r="Q171" s="229">
        <v>0.080000000000000002</v>
      </c>
      <c r="R171" s="229">
        <f>Q171*H171</f>
        <v>1.76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177</v>
      </c>
      <c r="AT171" s="231" t="s">
        <v>173</v>
      </c>
      <c r="AU171" s="231" t="s">
        <v>85</v>
      </c>
      <c r="AY171" s="18" t="s">
        <v>130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136</v>
      </c>
      <c r="BM171" s="231" t="s">
        <v>516</v>
      </c>
    </row>
    <row r="172" s="2" customFormat="1" ht="33" customHeight="1">
      <c r="A172" s="39"/>
      <c r="B172" s="40"/>
      <c r="C172" s="281" t="s">
        <v>277</v>
      </c>
      <c r="D172" s="281" t="s">
        <v>173</v>
      </c>
      <c r="E172" s="282" t="s">
        <v>517</v>
      </c>
      <c r="F172" s="283" t="s">
        <v>518</v>
      </c>
      <c r="G172" s="284" t="s">
        <v>327</v>
      </c>
      <c r="H172" s="285">
        <v>23</v>
      </c>
      <c r="I172" s="286"/>
      <c r="J172" s="285">
        <f>ROUND(I172*H172,2)</f>
        <v>0</v>
      </c>
      <c r="K172" s="287"/>
      <c r="L172" s="288"/>
      <c r="M172" s="289" t="s">
        <v>1</v>
      </c>
      <c r="N172" s="290" t="s">
        <v>40</v>
      </c>
      <c r="O172" s="92"/>
      <c r="P172" s="229">
        <f>O172*H172</f>
        <v>0</v>
      </c>
      <c r="Q172" s="229">
        <v>0.0025000000000000001</v>
      </c>
      <c r="R172" s="229">
        <f>Q172*H172</f>
        <v>0.057500000000000002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177</v>
      </c>
      <c r="AT172" s="231" t="s">
        <v>173</v>
      </c>
      <c r="AU172" s="231" t="s">
        <v>85</v>
      </c>
      <c r="AY172" s="18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83</v>
      </c>
      <c r="BK172" s="232">
        <f>ROUND(I172*H172,2)</f>
        <v>0</v>
      </c>
      <c r="BL172" s="18" t="s">
        <v>136</v>
      </c>
      <c r="BM172" s="231" t="s">
        <v>519</v>
      </c>
    </row>
    <row r="173" s="2" customFormat="1" ht="24.15" customHeight="1">
      <c r="A173" s="39"/>
      <c r="B173" s="40"/>
      <c r="C173" s="281" t="s">
        <v>285</v>
      </c>
      <c r="D173" s="281" t="s">
        <v>173</v>
      </c>
      <c r="E173" s="282" t="s">
        <v>520</v>
      </c>
      <c r="F173" s="283" t="s">
        <v>521</v>
      </c>
      <c r="G173" s="284" t="s">
        <v>327</v>
      </c>
      <c r="H173" s="285">
        <v>2</v>
      </c>
      <c r="I173" s="286"/>
      <c r="J173" s="285">
        <f>ROUND(I173*H173,2)</f>
        <v>0</v>
      </c>
      <c r="K173" s="287"/>
      <c r="L173" s="288"/>
      <c r="M173" s="289" t="s">
        <v>1</v>
      </c>
      <c r="N173" s="290" t="s">
        <v>40</v>
      </c>
      <c r="O173" s="92"/>
      <c r="P173" s="229">
        <f>O173*H173</f>
        <v>0</v>
      </c>
      <c r="Q173" s="229">
        <v>0.00089999999999999998</v>
      </c>
      <c r="R173" s="229">
        <f>Q173*H173</f>
        <v>0.0018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177</v>
      </c>
      <c r="AT173" s="231" t="s">
        <v>173</v>
      </c>
      <c r="AU173" s="231" t="s">
        <v>85</v>
      </c>
      <c r="AY173" s="18" t="s">
        <v>130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83</v>
      </c>
      <c r="BK173" s="232">
        <f>ROUND(I173*H173,2)</f>
        <v>0</v>
      </c>
      <c r="BL173" s="18" t="s">
        <v>136</v>
      </c>
      <c r="BM173" s="231" t="s">
        <v>522</v>
      </c>
    </row>
    <row r="174" s="2" customFormat="1" ht="16.5" customHeight="1">
      <c r="A174" s="39"/>
      <c r="B174" s="40"/>
      <c r="C174" s="281" t="s">
        <v>294</v>
      </c>
      <c r="D174" s="281" t="s">
        <v>173</v>
      </c>
      <c r="E174" s="282" t="s">
        <v>523</v>
      </c>
      <c r="F174" s="283" t="s">
        <v>524</v>
      </c>
      <c r="G174" s="284" t="s">
        <v>327</v>
      </c>
      <c r="H174" s="285">
        <v>22</v>
      </c>
      <c r="I174" s="286"/>
      <c r="J174" s="285">
        <f>ROUND(I174*H174,2)</f>
        <v>0</v>
      </c>
      <c r="K174" s="287"/>
      <c r="L174" s="288"/>
      <c r="M174" s="289" t="s">
        <v>1</v>
      </c>
      <c r="N174" s="290" t="s">
        <v>40</v>
      </c>
      <c r="O174" s="92"/>
      <c r="P174" s="229">
        <f>O174*H174</f>
        <v>0</v>
      </c>
      <c r="Q174" s="229">
        <v>0.00010000000000000001</v>
      </c>
      <c r="R174" s="229">
        <f>Q174*H174</f>
        <v>0.0022000000000000001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177</v>
      </c>
      <c r="AT174" s="231" t="s">
        <v>173</v>
      </c>
      <c r="AU174" s="231" t="s">
        <v>85</v>
      </c>
      <c r="AY174" s="18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83</v>
      </c>
      <c r="BK174" s="232">
        <f>ROUND(I174*H174,2)</f>
        <v>0</v>
      </c>
      <c r="BL174" s="18" t="s">
        <v>136</v>
      </c>
      <c r="BM174" s="231" t="s">
        <v>525</v>
      </c>
    </row>
    <row r="175" s="2" customFormat="1" ht="21.75" customHeight="1">
      <c r="A175" s="39"/>
      <c r="B175" s="40"/>
      <c r="C175" s="281" t="s">
        <v>300</v>
      </c>
      <c r="D175" s="281" t="s">
        <v>173</v>
      </c>
      <c r="E175" s="282" t="s">
        <v>526</v>
      </c>
      <c r="F175" s="283" t="s">
        <v>527</v>
      </c>
      <c r="G175" s="284" t="s">
        <v>327</v>
      </c>
      <c r="H175" s="285">
        <v>18</v>
      </c>
      <c r="I175" s="286"/>
      <c r="J175" s="285">
        <f>ROUND(I175*H175,2)</f>
        <v>0</v>
      </c>
      <c r="K175" s="287"/>
      <c r="L175" s="288"/>
      <c r="M175" s="289" t="s">
        <v>1</v>
      </c>
      <c r="N175" s="290" t="s">
        <v>40</v>
      </c>
      <c r="O175" s="92"/>
      <c r="P175" s="229">
        <f>O175*H175</f>
        <v>0</v>
      </c>
      <c r="Q175" s="229">
        <v>0.00020000000000000001</v>
      </c>
      <c r="R175" s="229">
        <f>Q175*H175</f>
        <v>0.0036000000000000003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177</v>
      </c>
      <c r="AT175" s="231" t="s">
        <v>173</v>
      </c>
      <c r="AU175" s="231" t="s">
        <v>85</v>
      </c>
      <c r="AY175" s="18" t="s">
        <v>130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136</v>
      </c>
      <c r="BM175" s="231" t="s">
        <v>528</v>
      </c>
    </row>
    <row r="176" s="12" customFormat="1" ht="22.8" customHeight="1">
      <c r="A176" s="12"/>
      <c r="B176" s="204"/>
      <c r="C176" s="205"/>
      <c r="D176" s="206" t="s">
        <v>74</v>
      </c>
      <c r="E176" s="218" t="s">
        <v>160</v>
      </c>
      <c r="F176" s="218" t="s">
        <v>529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SUM(P177:P195)</f>
        <v>0</v>
      </c>
      <c r="Q176" s="212"/>
      <c r="R176" s="213">
        <f>SUM(R177:R195)</f>
        <v>16.885470000000002</v>
      </c>
      <c r="S176" s="212"/>
      <c r="T176" s="214">
        <f>SUM(T177:T195)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83</v>
      </c>
      <c r="AT176" s="216" t="s">
        <v>74</v>
      </c>
      <c r="AU176" s="216" t="s">
        <v>83</v>
      </c>
      <c r="AY176" s="215" t="s">
        <v>130</v>
      </c>
      <c r="BK176" s="217">
        <f>SUM(BK177:BK195)</f>
        <v>0</v>
      </c>
    </row>
    <row r="177" s="2" customFormat="1" ht="21.75" customHeight="1">
      <c r="A177" s="39"/>
      <c r="B177" s="40"/>
      <c r="C177" s="220" t="s">
        <v>306</v>
      </c>
      <c r="D177" s="220" t="s">
        <v>132</v>
      </c>
      <c r="E177" s="221" t="s">
        <v>530</v>
      </c>
      <c r="F177" s="222" t="s">
        <v>531</v>
      </c>
      <c r="G177" s="223" t="s">
        <v>153</v>
      </c>
      <c r="H177" s="224">
        <v>162</v>
      </c>
      <c r="I177" s="225"/>
      <c r="J177" s="224">
        <f>ROUND(I177*H177,2)</f>
        <v>0</v>
      </c>
      <c r="K177" s="226"/>
      <c r="L177" s="45"/>
      <c r="M177" s="227" t="s">
        <v>1</v>
      </c>
      <c r="N177" s="228" t="s">
        <v>40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136</v>
      </c>
      <c r="AT177" s="231" t="s">
        <v>132</v>
      </c>
      <c r="AU177" s="231" t="s">
        <v>85</v>
      </c>
      <c r="AY177" s="18" t="s">
        <v>130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83</v>
      </c>
      <c r="BK177" s="232">
        <f>ROUND(I177*H177,2)</f>
        <v>0</v>
      </c>
      <c r="BL177" s="18" t="s">
        <v>136</v>
      </c>
      <c r="BM177" s="231" t="s">
        <v>532</v>
      </c>
    </row>
    <row r="178" s="13" customFormat="1">
      <c r="A178" s="13"/>
      <c r="B178" s="238"/>
      <c r="C178" s="239"/>
      <c r="D178" s="233" t="s">
        <v>140</v>
      </c>
      <c r="E178" s="240" t="s">
        <v>1</v>
      </c>
      <c r="F178" s="241" t="s">
        <v>533</v>
      </c>
      <c r="G178" s="239"/>
      <c r="H178" s="240" t="s">
        <v>1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140</v>
      </c>
      <c r="AU178" s="247" t="s">
        <v>85</v>
      </c>
      <c r="AV178" s="13" t="s">
        <v>83</v>
      </c>
      <c r="AW178" s="13" t="s">
        <v>31</v>
      </c>
      <c r="AX178" s="13" t="s">
        <v>75</v>
      </c>
      <c r="AY178" s="247" t="s">
        <v>130</v>
      </c>
    </row>
    <row r="179" s="13" customFormat="1">
      <c r="A179" s="13"/>
      <c r="B179" s="238"/>
      <c r="C179" s="239"/>
      <c r="D179" s="233" t="s">
        <v>140</v>
      </c>
      <c r="E179" s="240" t="s">
        <v>1</v>
      </c>
      <c r="F179" s="241" t="s">
        <v>534</v>
      </c>
      <c r="G179" s="239"/>
      <c r="H179" s="240" t="s">
        <v>1</v>
      </c>
      <c r="I179" s="242"/>
      <c r="J179" s="239"/>
      <c r="K179" s="239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140</v>
      </c>
      <c r="AU179" s="247" t="s">
        <v>85</v>
      </c>
      <c r="AV179" s="13" t="s">
        <v>83</v>
      </c>
      <c r="AW179" s="13" t="s">
        <v>31</v>
      </c>
      <c r="AX179" s="13" t="s">
        <v>75</v>
      </c>
      <c r="AY179" s="247" t="s">
        <v>130</v>
      </c>
    </row>
    <row r="180" s="14" customFormat="1">
      <c r="A180" s="14"/>
      <c r="B180" s="248"/>
      <c r="C180" s="249"/>
      <c r="D180" s="233" t="s">
        <v>140</v>
      </c>
      <c r="E180" s="250" t="s">
        <v>1</v>
      </c>
      <c r="F180" s="251" t="s">
        <v>535</v>
      </c>
      <c r="G180" s="249"/>
      <c r="H180" s="252">
        <v>162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140</v>
      </c>
      <c r="AU180" s="258" t="s">
        <v>85</v>
      </c>
      <c r="AV180" s="14" t="s">
        <v>85</v>
      </c>
      <c r="AW180" s="14" t="s">
        <v>31</v>
      </c>
      <c r="AX180" s="14" t="s">
        <v>83</v>
      </c>
      <c r="AY180" s="258" t="s">
        <v>130</v>
      </c>
    </row>
    <row r="181" s="2" customFormat="1" ht="33" customHeight="1">
      <c r="A181" s="39"/>
      <c r="B181" s="40"/>
      <c r="C181" s="220" t="s">
        <v>312</v>
      </c>
      <c r="D181" s="220" t="s">
        <v>132</v>
      </c>
      <c r="E181" s="221" t="s">
        <v>536</v>
      </c>
      <c r="F181" s="222" t="s">
        <v>537</v>
      </c>
      <c r="G181" s="223" t="s">
        <v>153</v>
      </c>
      <c r="H181" s="224">
        <v>81</v>
      </c>
      <c r="I181" s="225"/>
      <c r="J181" s="224">
        <f>ROUND(I181*H181,2)</f>
        <v>0</v>
      </c>
      <c r="K181" s="226"/>
      <c r="L181" s="45"/>
      <c r="M181" s="227" t="s">
        <v>1</v>
      </c>
      <c r="N181" s="228" t="s">
        <v>40</v>
      </c>
      <c r="O181" s="92"/>
      <c r="P181" s="229">
        <f>O181*H181</f>
        <v>0</v>
      </c>
      <c r="Q181" s="229">
        <v>0.089219999999999994</v>
      </c>
      <c r="R181" s="229">
        <f>Q181*H181</f>
        <v>7.2268199999999991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136</v>
      </c>
      <c r="AT181" s="231" t="s">
        <v>132</v>
      </c>
      <c r="AU181" s="231" t="s">
        <v>85</v>
      </c>
      <c r="AY181" s="18" t="s">
        <v>130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136</v>
      </c>
      <c r="BM181" s="231" t="s">
        <v>538</v>
      </c>
    </row>
    <row r="182" s="13" customFormat="1">
      <c r="A182" s="13"/>
      <c r="B182" s="238"/>
      <c r="C182" s="239"/>
      <c r="D182" s="233" t="s">
        <v>140</v>
      </c>
      <c r="E182" s="240" t="s">
        <v>1</v>
      </c>
      <c r="F182" s="241" t="s">
        <v>533</v>
      </c>
      <c r="G182" s="239"/>
      <c r="H182" s="240" t="s">
        <v>1</v>
      </c>
      <c r="I182" s="242"/>
      <c r="J182" s="239"/>
      <c r="K182" s="239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140</v>
      </c>
      <c r="AU182" s="247" t="s">
        <v>85</v>
      </c>
      <c r="AV182" s="13" t="s">
        <v>83</v>
      </c>
      <c r="AW182" s="13" t="s">
        <v>31</v>
      </c>
      <c r="AX182" s="13" t="s">
        <v>75</v>
      </c>
      <c r="AY182" s="247" t="s">
        <v>130</v>
      </c>
    </row>
    <row r="183" s="14" customFormat="1">
      <c r="A183" s="14"/>
      <c r="B183" s="248"/>
      <c r="C183" s="249"/>
      <c r="D183" s="233" t="s">
        <v>140</v>
      </c>
      <c r="E183" s="250" t="s">
        <v>1</v>
      </c>
      <c r="F183" s="251" t="s">
        <v>539</v>
      </c>
      <c r="G183" s="249"/>
      <c r="H183" s="252">
        <v>81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140</v>
      </c>
      <c r="AU183" s="258" t="s">
        <v>85</v>
      </c>
      <c r="AV183" s="14" t="s">
        <v>85</v>
      </c>
      <c r="AW183" s="14" t="s">
        <v>31</v>
      </c>
      <c r="AX183" s="14" t="s">
        <v>83</v>
      </c>
      <c r="AY183" s="258" t="s">
        <v>130</v>
      </c>
    </row>
    <row r="184" s="2" customFormat="1" ht="24.15" customHeight="1">
      <c r="A184" s="39"/>
      <c r="B184" s="40"/>
      <c r="C184" s="281" t="s">
        <v>319</v>
      </c>
      <c r="D184" s="281" t="s">
        <v>173</v>
      </c>
      <c r="E184" s="282" t="s">
        <v>540</v>
      </c>
      <c r="F184" s="283" t="s">
        <v>541</v>
      </c>
      <c r="G184" s="284" t="s">
        <v>153</v>
      </c>
      <c r="H184" s="285">
        <v>84</v>
      </c>
      <c r="I184" s="286"/>
      <c r="J184" s="285">
        <f>ROUND(I184*H184,2)</f>
        <v>0</v>
      </c>
      <c r="K184" s="287"/>
      <c r="L184" s="288"/>
      <c r="M184" s="289" t="s">
        <v>1</v>
      </c>
      <c r="N184" s="290" t="s">
        <v>40</v>
      </c>
      <c r="O184" s="92"/>
      <c r="P184" s="229">
        <f>O184*H184</f>
        <v>0</v>
      </c>
      <c r="Q184" s="229">
        <v>0.113</v>
      </c>
      <c r="R184" s="229">
        <f>Q184*H184</f>
        <v>9.4920000000000009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177</v>
      </c>
      <c r="AT184" s="231" t="s">
        <v>173</v>
      </c>
      <c r="AU184" s="231" t="s">
        <v>85</v>
      </c>
      <c r="AY184" s="18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83</v>
      </c>
      <c r="BK184" s="232">
        <f>ROUND(I184*H184,2)</f>
        <v>0</v>
      </c>
      <c r="BL184" s="18" t="s">
        <v>136</v>
      </c>
      <c r="BM184" s="231" t="s">
        <v>542</v>
      </c>
    </row>
    <row r="185" s="2" customFormat="1">
      <c r="A185" s="39"/>
      <c r="B185" s="40"/>
      <c r="C185" s="41"/>
      <c r="D185" s="233" t="s">
        <v>138</v>
      </c>
      <c r="E185" s="41"/>
      <c r="F185" s="234" t="s">
        <v>543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138</v>
      </c>
      <c r="AU185" s="18" t="s">
        <v>85</v>
      </c>
    </row>
    <row r="186" s="14" customFormat="1">
      <c r="A186" s="14"/>
      <c r="B186" s="248"/>
      <c r="C186" s="249"/>
      <c r="D186" s="233" t="s">
        <v>140</v>
      </c>
      <c r="E186" s="250" t="s">
        <v>1</v>
      </c>
      <c r="F186" s="251" t="s">
        <v>544</v>
      </c>
      <c r="G186" s="249"/>
      <c r="H186" s="252">
        <v>84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140</v>
      </c>
      <c r="AU186" s="258" t="s">
        <v>85</v>
      </c>
      <c r="AV186" s="14" t="s">
        <v>85</v>
      </c>
      <c r="AW186" s="14" t="s">
        <v>31</v>
      </c>
      <c r="AX186" s="14" t="s">
        <v>83</v>
      </c>
      <c r="AY186" s="258" t="s">
        <v>130</v>
      </c>
    </row>
    <row r="187" s="2" customFormat="1" ht="21.75" customHeight="1">
      <c r="A187" s="39"/>
      <c r="B187" s="40"/>
      <c r="C187" s="220" t="s">
        <v>324</v>
      </c>
      <c r="D187" s="220" t="s">
        <v>132</v>
      </c>
      <c r="E187" s="221" t="s">
        <v>545</v>
      </c>
      <c r="F187" s="222" t="s">
        <v>546</v>
      </c>
      <c r="G187" s="223" t="s">
        <v>153</v>
      </c>
      <c r="H187" s="224">
        <v>22</v>
      </c>
      <c r="I187" s="225"/>
      <c r="J187" s="224">
        <f>ROUND(I187*H187,2)</f>
        <v>0</v>
      </c>
      <c r="K187" s="226"/>
      <c r="L187" s="45"/>
      <c r="M187" s="227" t="s">
        <v>1</v>
      </c>
      <c r="N187" s="228" t="s">
        <v>40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136</v>
      </c>
      <c r="AT187" s="231" t="s">
        <v>132</v>
      </c>
      <c r="AU187" s="231" t="s">
        <v>85</v>
      </c>
      <c r="AY187" s="18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83</v>
      </c>
      <c r="BK187" s="232">
        <f>ROUND(I187*H187,2)</f>
        <v>0</v>
      </c>
      <c r="BL187" s="18" t="s">
        <v>136</v>
      </c>
      <c r="BM187" s="231" t="s">
        <v>547</v>
      </c>
    </row>
    <row r="188" s="13" customFormat="1">
      <c r="A188" s="13"/>
      <c r="B188" s="238"/>
      <c r="C188" s="239"/>
      <c r="D188" s="233" t="s">
        <v>140</v>
      </c>
      <c r="E188" s="240" t="s">
        <v>1</v>
      </c>
      <c r="F188" s="241" t="s">
        <v>548</v>
      </c>
      <c r="G188" s="239"/>
      <c r="H188" s="240" t="s">
        <v>1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140</v>
      </c>
      <c r="AU188" s="247" t="s">
        <v>85</v>
      </c>
      <c r="AV188" s="13" t="s">
        <v>83</v>
      </c>
      <c r="AW188" s="13" t="s">
        <v>31</v>
      </c>
      <c r="AX188" s="13" t="s">
        <v>75</v>
      </c>
      <c r="AY188" s="247" t="s">
        <v>130</v>
      </c>
    </row>
    <row r="189" s="14" customFormat="1">
      <c r="A189" s="14"/>
      <c r="B189" s="248"/>
      <c r="C189" s="249"/>
      <c r="D189" s="233" t="s">
        <v>140</v>
      </c>
      <c r="E189" s="250" t="s">
        <v>1</v>
      </c>
      <c r="F189" s="251" t="s">
        <v>277</v>
      </c>
      <c r="G189" s="249"/>
      <c r="H189" s="252">
        <v>22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140</v>
      </c>
      <c r="AU189" s="258" t="s">
        <v>85</v>
      </c>
      <c r="AV189" s="14" t="s">
        <v>85</v>
      </c>
      <c r="AW189" s="14" t="s">
        <v>31</v>
      </c>
      <c r="AX189" s="14" t="s">
        <v>83</v>
      </c>
      <c r="AY189" s="258" t="s">
        <v>130</v>
      </c>
    </row>
    <row r="190" s="2" customFormat="1" ht="21.75" customHeight="1">
      <c r="A190" s="39"/>
      <c r="B190" s="40"/>
      <c r="C190" s="220" t="s">
        <v>330</v>
      </c>
      <c r="D190" s="220" t="s">
        <v>132</v>
      </c>
      <c r="E190" s="221" t="s">
        <v>549</v>
      </c>
      <c r="F190" s="222" t="s">
        <v>550</v>
      </c>
      <c r="G190" s="223" t="s">
        <v>153</v>
      </c>
      <c r="H190" s="224">
        <v>22</v>
      </c>
      <c r="I190" s="225"/>
      <c r="J190" s="224">
        <f>ROUND(I190*H190,2)</f>
        <v>0</v>
      </c>
      <c r="K190" s="226"/>
      <c r="L190" s="45"/>
      <c r="M190" s="227" t="s">
        <v>1</v>
      </c>
      <c r="N190" s="228" t="s">
        <v>40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136</v>
      </c>
      <c r="AT190" s="231" t="s">
        <v>132</v>
      </c>
      <c r="AU190" s="231" t="s">
        <v>85</v>
      </c>
      <c r="AY190" s="18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83</v>
      </c>
      <c r="BK190" s="232">
        <f>ROUND(I190*H190,2)</f>
        <v>0</v>
      </c>
      <c r="BL190" s="18" t="s">
        <v>136</v>
      </c>
      <c r="BM190" s="231" t="s">
        <v>551</v>
      </c>
    </row>
    <row r="191" s="13" customFormat="1">
      <c r="A191" s="13"/>
      <c r="B191" s="238"/>
      <c r="C191" s="239"/>
      <c r="D191" s="233" t="s">
        <v>140</v>
      </c>
      <c r="E191" s="240" t="s">
        <v>1</v>
      </c>
      <c r="F191" s="241" t="s">
        <v>548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140</v>
      </c>
      <c r="AU191" s="247" t="s">
        <v>85</v>
      </c>
      <c r="AV191" s="13" t="s">
        <v>83</v>
      </c>
      <c r="AW191" s="13" t="s">
        <v>31</v>
      </c>
      <c r="AX191" s="13" t="s">
        <v>75</v>
      </c>
      <c r="AY191" s="247" t="s">
        <v>130</v>
      </c>
    </row>
    <row r="192" s="14" customFormat="1">
      <c r="A192" s="14"/>
      <c r="B192" s="248"/>
      <c r="C192" s="249"/>
      <c r="D192" s="233" t="s">
        <v>140</v>
      </c>
      <c r="E192" s="250" t="s">
        <v>1</v>
      </c>
      <c r="F192" s="251" t="s">
        <v>277</v>
      </c>
      <c r="G192" s="249"/>
      <c r="H192" s="252">
        <v>22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140</v>
      </c>
      <c r="AU192" s="258" t="s">
        <v>85</v>
      </c>
      <c r="AV192" s="14" t="s">
        <v>85</v>
      </c>
      <c r="AW192" s="14" t="s">
        <v>31</v>
      </c>
      <c r="AX192" s="14" t="s">
        <v>83</v>
      </c>
      <c r="AY192" s="258" t="s">
        <v>130</v>
      </c>
    </row>
    <row r="193" s="2" customFormat="1" ht="33" customHeight="1">
      <c r="A193" s="39"/>
      <c r="B193" s="40"/>
      <c r="C193" s="220" t="s">
        <v>334</v>
      </c>
      <c r="D193" s="220" t="s">
        <v>132</v>
      </c>
      <c r="E193" s="221" t="s">
        <v>552</v>
      </c>
      <c r="F193" s="222" t="s">
        <v>553</v>
      </c>
      <c r="G193" s="223" t="s">
        <v>135</v>
      </c>
      <c r="H193" s="224">
        <v>5.5</v>
      </c>
      <c r="I193" s="225"/>
      <c r="J193" s="224">
        <f>ROUND(I193*H193,2)</f>
        <v>0</v>
      </c>
      <c r="K193" s="226"/>
      <c r="L193" s="45"/>
      <c r="M193" s="227" t="s">
        <v>1</v>
      </c>
      <c r="N193" s="228" t="s">
        <v>40</v>
      </c>
      <c r="O193" s="92"/>
      <c r="P193" s="229">
        <f>O193*H193</f>
        <v>0</v>
      </c>
      <c r="Q193" s="229">
        <v>0.030300000000000001</v>
      </c>
      <c r="R193" s="229">
        <f>Q193*H193</f>
        <v>0.16664999999999999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136</v>
      </c>
      <c r="AT193" s="231" t="s">
        <v>132</v>
      </c>
      <c r="AU193" s="231" t="s">
        <v>85</v>
      </c>
      <c r="AY193" s="18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136</v>
      </c>
      <c r="BM193" s="231" t="s">
        <v>554</v>
      </c>
    </row>
    <row r="194" s="13" customFormat="1">
      <c r="A194" s="13"/>
      <c r="B194" s="238"/>
      <c r="C194" s="239"/>
      <c r="D194" s="233" t="s">
        <v>140</v>
      </c>
      <c r="E194" s="240" t="s">
        <v>1</v>
      </c>
      <c r="F194" s="241" t="s">
        <v>548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140</v>
      </c>
      <c r="AU194" s="247" t="s">
        <v>85</v>
      </c>
      <c r="AV194" s="13" t="s">
        <v>83</v>
      </c>
      <c r="AW194" s="13" t="s">
        <v>31</v>
      </c>
      <c r="AX194" s="13" t="s">
        <v>75</v>
      </c>
      <c r="AY194" s="247" t="s">
        <v>130</v>
      </c>
    </row>
    <row r="195" s="14" customFormat="1">
      <c r="A195" s="14"/>
      <c r="B195" s="248"/>
      <c r="C195" s="249"/>
      <c r="D195" s="233" t="s">
        <v>140</v>
      </c>
      <c r="E195" s="250" t="s">
        <v>1</v>
      </c>
      <c r="F195" s="251" t="s">
        <v>555</v>
      </c>
      <c r="G195" s="249"/>
      <c r="H195" s="252">
        <v>5.5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140</v>
      </c>
      <c r="AU195" s="258" t="s">
        <v>85</v>
      </c>
      <c r="AV195" s="14" t="s">
        <v>85</v>
      </c>
      <c r="AW195" s="14" t="s">
        <v>31</v>
      </c>
      <c r="AX195" s="14" t="s">
        <v>83</v>
      </c>
      <c r="AY195" s="258" t="s">
        <v>130</v>
      </c>
    </row>
    <row r="196" s="12" customFormat="1" ht="22.8" customHeight="1">
      <c r="A196" s="12"/>
      <c r="B196" s="204"/>
      <c r="C196" s="205"/>
      <c r="D196" s="206" t="s">
        <v>74</v>
      </c>
      <c r="E196" s="218" t="s">
        <v>556</v>
      </c>
      <c r="F196" s="218" t="s">
        <v>557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SUM(P197:P203)</f>
        <v>0</v>
      </c>
      <c r="Q196" s="212"/>
      <c r="R196" s="213">
        <f>SUM(R197:R203)</f>
        <v>11.258000000000001</v>
      </c>
      <c r="S196" s="212"/>
      <c r="T196" s="214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83</v>
      </c>
      <c r="AT196" s="216" t="s">
        <v>74</v>
      </c>
      <c r="AU196" s="216" t="s">
        <v>83</v>
      </c>
      <c r="AY196" s="215" t="s">
        <v>130</v>
      </c>
      <c r="BK196" s="217">
        <f>SUM(BK197:BK203)</f>
        <v>0</v>
      </c>
    </row>
    <row r="197" s="2" customFormat="1" ht="33" customHeight="1">
      <c r="A197" s="39"/>
      <c r="B197" s="40"/>
      <c r="C197" s="220" t="s">
        <v>340</v>
      </c>
      <c r="D197" s="220" t="s">
        <v>132</v>
      </c>
      <c r="E197" s="221" t="s">
        <v>558</v>
      </c>
      <c r="F197" s="222" t="s">
        <v>559</v>
      </c>
      <c r="G197" s="223" t="s">
        <v>315</v>
      </c>
      <c r="H197" s="224">
        <v>16</v>
      </c>
      <c r="I197" s="225"/>
      <c r="J197" s="224">
        <f>ROUND(I197*H197,2)</f>
        <v>0</v>
      </c>
      <c r="K197" s="226"/>
      <c r="L197" s="45"/>
      <c r="M197" s="227" t="s">
        <v>1</v>
      </c>
      <c r="N197" s="228" t="s">
        <v>40</v>
      </c>
      <c r="O197" s="92"/>
      <c r="P197" s="229">
        <f>O197*H197</f>
        <v>0</v>
      </c>
      <c r="Q197" s="229">
        <v>0.15540000000000001</v>
      </c>
      <c r="R197" s="229">
        <f>Q197*H197</f>
        <v>2.4864000000000002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136</v>
      </c>
      <c r="AT197" s="231" t="s">
        <v>132</v>
      </c>
      <c r="AU197" s="231" t="s">
        <v>85</v>
      </c>
      <c r="AY197" s="18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136</v>
      </c>
      <c r="BM197" s="231" t="s">
        <v>560</v>
      </c>
    </row>
    <row r="198" s="2" customFormat="1" ht="16.5" customHeight="1">
      <c r="A198" s="39"/>
      <c r="B198" s="40"/>
      <c r="C198" s="281" t="s">
        <v>344</v>
      </c>
      <c r="D198" s="281" t="s">
        <v>173</v>
      </c>
      <c r="E198" s="282" t="s">
        <v>561</v>
      </c>
      <c r="F198" s="283" t="s">
        <v>562</v>
      </c>
      <c r="G198" s="284" t="s">
        <v>315</v>
      </c>
      <c r="H198" s="285">
        <v>17</v>
      </c>
      <c r="I198" s="286"/>
      <c r="J198" s="285">
        <f>ROUND(I198*H198,2)</f>
        <v>0</v>
      </c>
      <c r="K198" s="287"/>
      <c r="L198" s="288"/>
      <c r="M198" s="289" t="s">
        <v>1</v>
      </c>
      <c r="N198" s="290" t="s">
        <v>40</v>
      </c>
      <c r="O198" s="92"/>
      <c r="P198" s="229">
        <f>O198*H198</f>
        <v>0</v>
      </c>
      <c r="Q198" s="229">
        <v>0.10199999999999999</v>
      </c>
      <c r="R198" s="229">
        <f>Q198*H198</f>
        <v>1.734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177</v>
      </c>
      <c r="AT198" s="231" t="s">
        <v>173</v>
      </c>
      <c r="AU198" s="231" t="s">
        <v>85</v>
      </c>
      <c r="AY198" s="18" t="s">
        <v>130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136</v>
      </c>
      <c r="BM198" s="231" t="s">
        <v>563</v>
      </c>
    </row>
    <row r="199" s="14" customFormat="1">
      <c r="A199" s="14"/>
      <c r="B199" s="248"/>
      <c r="C199" s="249"/>
      <c r="D199" s="233" t="s">
        <v>140</v>
      </c>
      <c r="E199" s="250" t="s">
        <v>1</v>
      </c>
      <c r="F199" s="251" t="s">
        <v>564</v>
      </c>
      <c r="G199" s="249"/>
      <c r="H199" s="252">
        <v>17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140</v>
      </c>
      <c r="AU199" s="258" t="s">
        <v>85</v>
      </c>
      <c r="AV199" s="14" t="s">
        <v>85</v>
      </c>
      <c r="AW199" s="14" t="s">
        <v>31</v>
      </c>
      <c r="AX199" s="14" t="s">
        <v>83</v>
      </c>
      <c r="AY199" s="258" t="s">
        <v>130</v>
      </c>
    </row>
    <row r="200" s="2" customFormat="1" ht="33" customHeight="1">
      <c r="A200" s="39"/>
      <c r="B200" s="40"/>
      <c r="C200" s="220" t="s">
        <v>348</v>
      </c>
      <c r="D200" s="220" t="s">
        <v>132</v>
      </c>
      <c r="E200" s="221" t="s">
        <v>565</v>
      </c>
      <c r="F200" s="222" t="s">
        <v>566</v>
      </c>
      <c r="G200" s="223" t="s">
        <v>315</v>
      </c>
      <c r="H200" s="224">
        <v>40</v>
      </c>
      <c r="I200" s="225"/>
      <c r="J200" s="224">
        <f>ROUND(I200*H200,2)</f>
        <v>0</v>
      </c>
      <c r="K200" s="226"/>
      <c r="L200" s="45"/>
      <c r="M200" s="227" t="s">
        <v>1</v>
      </c>
      <c r="N200" s="228" t="s">
        <v>40</v>
      </c>
      <c r="O200" s="92"/>
      <c r="P200" s="229">
        <f>O200*H200</f>
        <v>0</v>
      </c>
      <c r="Q200" s="229">
        <v>0.1295</v>
      </c>
      <c r="R200" s="229">
        <f>Q200*H200</f>
        <v>5.1799999999999997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136</v>
      </c>
      <c r="AT200" s="231" t="s">
        <v>132</v>
      </c>
      <c r="AU200" s="231" t="s">
        <v>85</v>
      </c>
      <c r="AY200" s="18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83</v>
      </c>
      <c r="BK200" s="232">
        <f>ROUND(I200*H200,2)</f>
        <v>0</v>
      </c>
      <c r="BL200" s="18" t="s">
        <v>136</v>
      </c>
      <c r="BM200" s="231" t="s">
        <v>567</v>
      </c>
    </row>
    <row r="201" s="2" customFormat="1" ht="16.5" customHeight="1">
      <c r="A201" s="39"/>
      <c r="B201" s="40"/>
      <c r="C201" s="281" t="s">
        <v>353</v>
      </c>
      <c r="D201" s="281" t="s">
        <v>173</v>
      </c>
      <c r="E201" s="282" t="s">
        <v>568</v>
      </c>
      <c r="F201" s="283" t="s">
        <v>569</v>
      </c>
      <c r="G201" s="284" t="s">
        <v>315</v>
      </c>
      <c r="H201" s="285">
        <v>41</v>
      </c>
      <c r="I201" s="286"/>
      <c r="J201" s="285">
        <f>ROUND(I201*H201,2)</f>
        <v>0</v>
      </c>
      <c r="K201" s="287"/>
      <c r="L201" s="288"/>
      <c r="M201" s="289" t="s">
        <v>1</v>
      </c>
      <c r="N201" s="290" t="s">
        <v>40</v>
      </c>
      <c r="O201" s="92"/>
      <c r="P201" s="229">
        <f>O201*H201</f>
        <v>0</v>
      </c>
      <c r="Q201" s="229">
        <v>0.044999999999999998</v>
      </c>
      <c r="R201" s="229">
        <f>Q201*H201</f>
        <v>1.845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177</v>
      </c>
      <c r="AT201" s="231" t="s">
        <v>173</v>
      </c>
      <c r="AU201" s="231" t="s">
        <v>85</v>
      </c>
      <c r="AY201" s="18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83</v>
      </c>
      <c r="BK201" s="232">
        <f>ROUND(I201*H201,2)</f>
        <v>0</v>
      </c>
      <c r="BL201" s="18" t="s">
        <v>136</v>
      </c>
      <c r="BM201" s="231" t="s">
        <v>570</v>
      </c>
    </row>
    <row r="202" s="14" customFormat="1">
      <c r="A202" s="14"/>
      <c r="B202" s="248"/>
      <c r="C202" s="249"/>
      <c r="D202" s="233" t="s">
        <v>140</v>
      </c>
      <c r="E202" s="250" t="s">
        <v>1</v>
      </c>
      <c r="F202" s="251" t="s">
        <v>571</v>
      </c>
      <c r="G202" s="249"/>
      <c r="H202" s="252">
        <v>41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140</v>
      </c>
      <c r="AU202" s="258" t="s">
        <v>85</v>
      </c>
      <c r="AV202" s="14" t="s">
        <v>85</v>
      </c>
      <c r="AW202" s="14" t="s">
        <v>31</v>
      </c>
      <c r="AX202" s="14" t="s">
        <v>83</v>
      </c>
      <c r="AY202" s="258" t="s">
        <v>130</v>
      </c>
    </row>
    <row r="203" s="2" customFormat="1" ht="21.75" customHeight="1">
      <c r="A203" s="39"/>
      <c r="B203" s="40"/>
      <c r="C203" s="220" t="s">
        <v>357</v>
      </c>
      <c r="D203" s="220" t="s">
        <v>132</v>
      </c>
      <c r="E203" s="221" t="s">
        <v>572</v>
      </c>
      <c r="F203" s="222" t="s">
        <v>573</v>
      </c>
      <c r="G203" s="223" t="s">
        <v>315</v>
      </c>
      <c r="H203" s="224">
        <v>3.5</v>
      </c>
      <c r="I203" s="225"/>
      <c r="J203" s="224">
        <f>ROUND(I203*H203,2)</f>
        <v>0</v>
      </c>
      <c r="K203" s="226"/>
      <c r="L203" s="45"/>
      <c r="M203" s="227" t="s">
        <v>1</v>
      </c>
      <c r="N203" s="228" t="s">
        <v>40</v>
      </c>
      <c r="O203" s="92"/>
      <c r="P203" s="229">
        <f>O203*H203</f>
        <v>0</v>
      </c>
      <c r="Q203" s="229">
        <v>0.0035999999999999999</v>
      </c>
      <c r="R203" s="229">
        <f>Q203*H203</f>
        <v>0.0126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136</v>
      </c>
      <c r="AT203" s="231" t="s">
        <v>132</v>
      </c>
      <c r="AU203" s="231" t="s">
        <v>85</v>
      </c>
      <c r="AY203" s="18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83</v>
      </c>
      <c r="BK203" s="232">
        <f>ROUND(I203*H203,2)</f>
        <v>0</v>
      </c>
      <c r="BL203" s="18" t="s">
        <v>136</v>
      </c>
      <c r="BM203" s="231" t="s">
        <v>574</v>
      </c>
    </row>
    <row r="204" s="12" customFormat="1" ht="22.8" customHeight="1">
      <c r="A204" s="12"/>
      <c r="B204" s="204"/>
      <c r="C204" s="205"/>
      <c r="D204" s="206" t="s">
        <v>74</v>
      </c>
      <c r="E204" s="218" t="s">
        <v>575</v>
      </c>
      <c r="F204" s="218" t="s">
        <v>576</v>
      </c>
      <c r="G204" s="205"/>
      <c r="H204" s="205"/>
      <c r="I204" s="208"/>
      <c r="J204" s="219">
        <f>BK204</f>
        <v>0</v>
      </c>
      <c r="K204" s="205"/>
      <c r="L204" s="210"/>
      <c r="M204" s="211"/>
      <c r="N204" s="212"/>
      <c r="O204" s="212"/>
      <c r="P204" s="213">
        <f>SUM(P205:P208)</f>
        <v>0</v>
      </c>
      <c r="Q204" s="212"/>
      <c r="R204" s="213">
        <f>SUM(R205:R208)</f>
        <v>0.44923999999999997</v>
      </c>
      <c r="S204" s="212"/>
      <c r="T204" s="214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5" t="s">
        <v>83</v>
      </c>
      <c r="AT204" s="216" t="s">
        <v>74</v>
      </c>
      <c r="AU204" s="216" t="s">
        <v>83</v>
      </c>
      <c r="AY204" s="215" t="s">
        <v>130</v>
      </c>
      <c r="BK204" s="217">
        <f>SUM(BK205:BK208)</f>
        <v>0</v>
      </c>
    </row>
    <row r="205" s="2" customFormat="1" ht="24.15" customHeight="1">
      <c r="A205" s="39"/>
      <c r="B205" s="40"/>
      <c r="C205" s="220" t="s">
        <v>362</v>
      </c>
      <c r="D205" s="220" t="s">
        <v>132</v>
      </c>
      <c r="E205" s="221" t="s">
        <v>577</v>
      </c>
      <c r="F205" s="222" t="s">
        <v>578</v>
      </c>
      <c r="G205" s="223" t="s">
        <v>315</v>
      </c>
      <c r="H205" s="224">
        <v>3</v>
      </c>
      <c r="I205" s="225"/>
      <c r="J205" s="224">
        <f>ROUND(I205*H205,2)</f>
        <v>0</v>
      </c>
      <c r="K205" s="226"/>
      <c r="L205" s="45"/>
      <c r="M205" s="227" t="s">
        <v>1</v>
      </c>
      <c r="N205" s="228" t="s">
        <v>40</v>
      </c>
      <c r="O205" s="92"/>
      <c r="P205" s="229">
        <f>O205*H205</f>
        <v>0</v>
      </c>
      <c r="Q205" s="229">
        <v>0.11808</v>
      </c>
      <c r="R205" s="229">
        <f>Q205*H205</f>
        <v>0.35424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136</v>
      </c>
      <c r="AT205" s="231" t="s">
        <v>132</v>
      </c>
      <c r="AU205" s="231" t="s">
        <v>85</v>
      </c>
      <c r="AY205" s="18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136</v>
      </c>
      <c r="BM205" s="231" t="s">
        <v>579</v>
      </c>
    </row>
    <row r="206" s="2" customFormat="1" ht="24.15" customHeight="1">
      <c r="A206" s="39"/>
      <c r="B206" s="40"/>
      <c r="C206" s="281" t="s">
        <v>366</v>
      </c>
      <c r="D206" s="281" t="s">
        <v>173</v>
      </c>
      <c r="E206" s="282" t="s">
        <v>580</v>
      </c>
      <c r="F206" s="283" t="s">
        <v>581</v>
      </c>
      <c r="G206" s="284" t="s">
        <v>327</v>
      </c>
      <c r="H206" s="285">
        <v>10</v>
      </c>
      <c r="I206" s="286"/>
      <c r="J206" s="285">
        <f>ROUND(I206*H206,2)</f>
        <v>0</v>
      </c>
      <c r="K206" s="287"/>
      <c r="L206" s="288"/>
      <c r="M206" s="289" t="s">
        <v>1</v>
      </c>
      <c r="N206" s="290" t="s">
        <v>40</v>
      </c>
      <c r="O206" s="92"/>
      <c r="P206" s="229">
        <f>O206*H206</f>
        <v>0</v>
      </c>
      <c r="Q206" s="229">
        <v>0.0094999999999999998</v>
      </c>
      <c r="R206" s="229">
        <f>Q206*H206</f>
        <v>0.095000000000000001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177</v>
      </c>
      <c r="AT206" s="231" t="s">
        <v>173</v>
      </c>
      <c r="AU206" s="231" t="s">
        <v>85</v>
      </c>
      <c r="AY206" s="18" t="s">
        <v>130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83</v>
      </c>
      <c r="BK206" s="232">
        <f>ROUND(I206*H206,2)</f>
        <v>0</v>
      </c>
      <c r="BL206" s="18" t="s">
        <v>136</v>
      </c>
      <c r="BM206" s="231" t="s">
        <v>582</v>
      </c>
    </row>
    <row r="207" s="2" customFormat="1" ht="33" customHeight="1">
      <c r="A207" s="39"/>
      <c r="B207" s="40"/>
      <c r="C207" s="220" t="s">
        <v>372</v>
      </c>
      <c r="D207" s="220" t="s">
        <v>132</v>
      </c>
      <c r="E207" s="221" t="s">
        <v>583</v>
      </c>
      <c r="F207" s="222" t="s">
        <v>584</v>
      </c>
      <c r="G207" s="223" t="s">
        <v>280</v>
      </c>
      <c r="H207" s="224">
        <v>1</v>
      </c>
      <c r="I207" s="225"/>
      <c r="J207" s="224">
        <f>ROUND(I207*H207,2)</f>
        <v>0</v>
      </c>
      <c r="K207" s="226"/>
      <c r="L207" s="45"/>
      <c r="M207" s="227" t="s">
        <v>1</v>
      </c>
      <c r="N207" s="228" t="s">
        <v>40</v>
      </c>
      <c r="O207" s="92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136</v>
      </c>
      <c r="AT207" s="231" t="s">
        <v>132</v>
      </c>
      <c r="AU207" s="231" t="s">
        <v>85</v>
      </c>
      <c r="AY207" s="18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136</v>
      </c>
      <c r="BM207" s="231" t="s">
        <v>585</v>
      </c>
    </row>
    <row r="208" s="2" customFormat="1" ht="49.05" customHeight="1">
      <c r="A208" s="39"/>
      <c r="B208" s="40"/>
      <c r="C208" s="220" t="s">
        <v>378</v>
      </c>
      <c r="D208" s="220" t="s">
        <v>132</v>
      </c>
      <c r="E208" s="221" t="s">
        <v>586</v>
      </c>
      <c r="F208" s="222" t="s">
        <v>587</v>
      </c>
      <c r="G208" s="223" t="s">
        <v>280</v>
      </c>
      <c r="H208" s="224">
        <v>1</v>
      </c>
      <c r="I208" s="225"/>
      <c r="J208" s="224">
        <f>ROUND(I208*H208,2)</f>
        <v>0</v>
      </c>
      <c r="K208" s="226"/>
      <c r="L208" s="45"/>
      <c r="M208" s="227" t="s">
        <v>1</v>
      </c>
      <c r="N208" s="228" t="s">
        <v>40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136</v>
      </c>
      <c r="AT208" s="231" t="s">
        <v>132</v>
      </c>
      <c r="AU208" s="231" t="s">
        <v>85</v>
      </c>
      <c r="AY208" s="18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83</v>
      </c>
      <c r="BK208" s="232">
        <f>ROUND(I208*H208,2)</f>
        <v>0</v>
      </c>
      <c r="BL208" s="18" t="s">
        <v>136</v>
      </c>
      <c r="BM208" s="231" t="s">
        <v>588</v>
      </c>
    </row>
    <row r="209" s="12" customFormat="1" ht="22.8" customHeight="1">
      <c r="A209" s="12"/>
      <c r="B209" s="204"/>
      <c r="C209" s="205"/>
      <c r="D209" s="206" t="s">
        <v>74</v>
      </c>
      <c r="E209" s="218" t="s">
        <v>428</v>
      </c>
      <c r="F209" s="218" t="s">
        <v>429</v>
      </c>
      <c r="G209" s="205"/>
      <c r="H209" s="205"/>
      <c r="I209" s="208"/>
      <c r="J209" s="219">
        <f>BK209</f>
        <v>0</v>
      </c>
      <c r="K209" s="205"/>
      <c r="L209" s="210"/>
      <c r="M209" s="211"/>
      <c r="N209" s="212"/>
      <c r="O209" s="212"/>
      <c r="P209" s="213">
        <f>P210</f>
        <v>0</v>
      </c>
      <c r="Q209" s="212"/>
      <c r="R209" s="213">
        <f>R210</f>
        <v>0</v>
      </c>
      <c r="S209" s="212"/>
      <c r="T209" s="214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5" t="s">
        <v>83</v>
      </c>
      <c r="AT209" s="216" t="s">
        <v>74</v>
      </c>
      <c r="AU209" s="216" t="s">
        <v>83</v>
      </c>
      <c r="AY209" s="215" t="s">
        <v>130</v>
      </c>
      <c r="BK209" s="217">
        <f>BK210</f>
        <v>0</v>
      </c>
    </row>
    <row r="210" s="2" customFormat="1" ht="24.15" customHeight="1">
      <c r="A210" s="39"/>
      <c r="B210" s="40"/>
      <c r="C210" s="220" t="s">
        <v>383</v>
      </c>
      <c r="D210" s="220" t="s">
        <v>132</v>
      </c>
      <c r="E210" s="221" t="s">
        <v>589</v>
      </c>
      <c r="F210" s="222" t="s">
        <v>590</v>
      </c>
      <c r="G210" s="223" t="s">
        <v>176</v>
      </c>
      <c r="H210" s="224">
        <v>38.229999999999997</v>
      </c>
      <c r="I210" s="225"/>
      <c r="J210" s="224">
        <f>ROUND(I210*H210,2)</f>
        <v>0</v>
      </c>
      <c r="K210" s="226"/>
      <c r="L210" s="45"/>
      <c r="M210" s="227" t="s">
        <v>1</v>
      </c>
      <c r="N210" s="228" t="s">
        <v>40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136</v>
      </c>
      <c r="AT210" s="231" t="s">
        <v>132</v>
      </c>
      <c r="AU210" s="231" t="s">
        <v>85</v>
      </c>
      <c r="AY210" s="18" t="s">
        <v>130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83</v>
      </c>
      <c r="BK210" s="232">
        <f>ROUND(I210*H210,2)</f>
        <v>0</v>
      </c>
      <c r="BL210" s="18" t="s">
        <v>136</v>
      </c>
      <c r="BM210" s="231" t="s">
        <v>591</v>
      </c>
    </row>
    <row r="211" s="12" customFormat="1" ht="22.8" customHeight="1">
      <c r="A211" s="12"/>
      <c r="B211" s="204"/>
      <c r="C211" s="205"/>
      <c r="D211" s="206" t="s">
        <v>74</v>
      </c>
      <c r="E211" s="218" t="s">
        <v>592</v>
      </c>
      <c r="F211" s="218" t="s">
        <v>593</v>
      </c>
      <c r="G211" s="205"/>
      <c r="H211" s="205"/>
      <c r="I211" s="208"/>
      <c r="J211" s="219">
        <f>BK211</f>
        <v>0</v>
      </c>
      <c r="K211" s="205"/>
      <c r="L211" s="210"/>
      <c r="M211" s="211"/>
      <c r="N211" s="212"/>
      <c r="O211" s="212"/>
      <c r="P211" s="213">
        <f>SUM(P212:P232)</f>
        <v>0</v>
      </c>
      <c r="Q211" s="212"/>
      <c r="R211" s="213">
        <f>SUM(R212:R232)</f>
        <v>0</v>
      </c>
      <c r="S211" s="212"/>
      <c r="T211" s="214">
        <f>SUM(T212:T232)</f>
        <v>47.408799999999992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5" t="s">
        <v>83</v>
      </c>
      <c r="AT211" s="216" t="s">
        <v>74</v>
      </c>
      <c r="AU211" s="216" t="s">
        <v>83</v>
      </c>
      <c r="AY211" s="215" t="s">
        <v>130</v>
      </c>
      <c r="BK211" s="217">
        <f>SUM(BK212:BK232)</f>
        <v>0</v>
      </c>
    </row>
    <row r="212" s="2" customFormat="1" ht="24.15" customHeight="1">
      <c r="A212" s="39"/>
      <c r="B212" s="40"/>
      <c r="C212" s="220" t="s">
        <v>387</v>
      </c>
      <c r="D212" s="220" t="s">
        <v>132</v>
      </c>
      <c r="E212" s="221" t="s">
        <v>594</v>
      </c>
      <c r="F212" s="222" t="s">
        <v>595</v>
      </c>
      <c r="G212" s="223" t="s">
        <v>153</v>
      </c>
      <c r="H212" s="224">
        <v>24</v>
      </c>
      <c r="I212" s="225"/>
      <c r="J212" s="224">
        <f>ROUND(I212*H212,2)</f>
        <v>0</v>
      </c>
      <c r="K212" s="226"/>
      <c r="L212" s="45"/>
      <c r="M212" s="227" t="s">
        <v>1</v>
      </c>
      <c r="N212" s="228" t="s">
        <v>40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0.29499999999999998</v>
      </c>
      <c r="T212" s="230">
        <f>S212*H212</f>
        <v>7.0800000000000001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136</v>
      </c>
      <c r="AT212" s="231" t="s">
        <v>132</v>
      </c>
      <c r="AU212" s="231" t="s">
        <v>85</v>
      </c>
      <c r="AY212" s="18" t="s">
        <v>130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83</v>
      </c>
      <c r="BK212" s="232">
        <f>ROUND(I212*H212,2)</f>
        <v>0</v>
      </c>
      <c r="BL212" s="18" t="s">
        <v>136</v>
      </c>
      <c r="BM212" s="231" t="s">
        <v>596</v>
      </c>
    </row>
    <row r="213" s="2" customFormat="1" ht="16.5" customHeight="1">
      <c r="A213" s="39"/>
      <c r="B213" s="40"/>
      <c r="C213" s="220" t="s">
        <v>391</v>
      </c>
      <c r="D213" s="220" t="s">
        <v>132</v>
      </c>
      <c r="E213" s="221" t="s">
        <v>597</v>
      </c>
      <c r="F213" s="222" t="s">
        <v>598</v>
      </c>
      <c r="G213" s="223" t="s">
        <v>315</v>
      </c>
      <c r="H213" s="224">
        <v>27</v>
      </c>
      <c r="I213" s="225"/>
      <c r="J213" s="224">
        <f>ROUND(I213*H213,2)</f>
        <v>0</v>
      </c>
      <c r="K213" s="226"/>
      <c r="L213" s="45"/>
      <c r="M213" s="227" t="s">
        <v>1</v>
      </c>
      <c r="N213" s="228" t="s">
        <v>40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0.040000000000000001</v>
      </c>
      <c r="T213" s="230">
        <f>S213*H213</f>
        <v>1.0800000000000001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136</v>
      </c>
      <c r="AT213" s="231" t="s">
        <v>132</v>
      </c>
      <c r="AU213" s="231" t="s">
        <v>85</v>
      </c>
      <c r="AY213" s="18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83</v>
      </c>
      <c r="BK213" s="232">
        <f>ROUND(I213*H213,2)</f>
        <v>0</v>
      </c>
      <c r="BL213" s="18" t="s">
        <v>136</v>
      </c>
      <c r="BM213" s="231" t="s">
        <v>599</v>
      </c>
    </row>
    <row r="214" s="2" customFormat="1" ht="16.5" customHeight="1">
      <c r="A214" s="39"/>
      <c r="B214" s="40"/>
      <c r="C214" s="220" t="s">
        <v>395</v>
      </c>
      <c r="D214" s="220" t="s">
        <v>132</v>
      </c>
      <c r="E214" s="221" t="s">
        <v>600</v>
      </c>
      <c r="F214" s="222" t="s">
        <v>601</v>
      </c>
      <c r="G214" s="223" t="s">
        <v>135</v>
      </c>
      <c r="H214" s="224">
        <v>0.75</v>
      </c>
      <c r="I214" s="225"/>
      <c r="J214" s="224">
        <f>ROUND(I214*H214,2)</f>
        <v>0</v>
      </c>
      <c r="K214" s="226"/>
      <c r="L214" s="45"/>
      <c r="M214" s="227" t="s">
        <v>1</v>
      </c>
      <c r="N214" s="228" t="s">
        <v>40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2.3999999999999999</v>
      </c>
      <c r="T214" s="230">
        <f>S214*H214</f>
        <v>1.7999999999999998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136</v>
      </c>
      <c r="AT214" s="231" t="s">
        <v>132</v>
      </c>
      <c r="AU214" s="231" t="s">
        <v>85</v>
      </c>
      <c r="AY214" s="18" t="s">
        <v>130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136</v>
      </c>
      <c r="BM214" s="231" t="s">
        <v>602</v>
      </c>
    </row>
    <row r="215" s="13" customFormat="1">
      <c r="A215" s="13"/>
      <c r="B215" s="238"/>
      <c r="C215" s="239"/>
      <c r="D215" s="233" t="s">
        <v>140</v>
      </c>
      <c r="E215" s="240" t="s">
        <v>1</v>
      </c>
      <c r="F215" s="241" t="s">
        <v>603</v>
      </c>
      <c r="G215" s="239"/>
      <c r="H215" s="240" t="s">
        <v>1</v>
      </c>
      <c r="I215" s="242"/>
      <c r="J215" s="239"/>
      <c r="K215" s="239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140</v>
      </c>
      <c r="AU215" s="247" t="s">
        <v>85</v>
      </c>
      <c r="AV215" s="13" t="s">
        <v>83</v>
      </c>
      <c r="AW215" s="13" t="s">
        <v>31</v>
      </c>
      <c r="AX215" s="13" t="s">
        <v>75</v>
      </c>
      <c r="AY215" s="247" t="s">
        <v>130</v>
      </c>
    </row>
    <row r="216" s="14" customFormat="1">
      <c r="A216" s="14"/>
      <c r="B216" s="248"/>
      <c r="C216" s="249"/>
      <c r="D216" s="233" t="s">
        <v>140</v>
      </c>
      <c r="E216" s="250" t="s">
        <v>1</v>
      </c>
      <c r="F216" s="251" t="s">
        <v>604</v>
      </c>
      <c r="G216" s="249"/>
      <c r="H216" s="252">
        <v>0.75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140</v>
      </c>
      <c r="AU216" s="258" t="s">
        <v>85</v>
      </c>
      <c r="AV216" s="14" t="s">
        <v>85</v>
      </c>
      <c r="AW216" s="14" t="s">
        <v>31</v>
      </c>
      <c r="AX216" s="14" t="s">
        <v>83</v>
      </c>
      <c r="AY216" s="258" t="s">
        <v>130</v>
      </c>
    </row>
    <row r="217" s="2" customFormat="1" ht="16.5" customHeight="1">
      <c r="A217" s="39"/>
      <c r="B217" s="40"/>
      <c r="C217" s="220" t="s">
        <v>283</v>
      </c>
      <c r="D217" s="220" t="s">
        <v>132</v>
      </c>
      <c r="E217" s="221" t="s">
        <v>605</v>
      </c>
      <c r="F217" s="222" t="s">
        <v>606</v>
      </c>
      <c r="G217" s="223" t="s">
        <v>327</v>
      </c>
      <c r="H217" s="224">
        <v>1</v>
      </c>
      <c r="I217" s="225"/>
      <c r="J217" s="224">
        <f>ROUND(I217*H217,2)</f>
        <v>0</v>
      </c>
      <c r="K217" s="226"/>
      <c r="L217" s="45"/>
      <c r="M217" s="227" t="s">
        <v>1</v>
      </c>
      <c r="N217" s="228" t="s">
        <v>40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1</v>
      </c>
      <c r="T217" s="230">
        <f>S217*H217</f>
        <v>1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136</v>
      </c>
      <c r="AT217" s="231" t="s">
        <v>132</v>
      </c>
      <c r="AU217" s="231" t="s">
        <v>85</v>
      </c>
      <c r="AY217" s="18" t="s">
        <v>130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83</v>
      </c>
      <c r="BK217" s="232">
        <f>ROUND(I217*H217,2)</f>
        <v>0</v>
      </c>
      <c r="BL217" s="18" t="s">
        <v>136</v>
      </c>
      <c r="BM217" s="231" t="s">
        <v>607</v>
      </c>
    </row>
    <row r="218" s="2" customFormat="1" ht="24.15" customHeight="1">
      <c r="A218" s="39"/>
      <c r="B218" s="40"/>
      <c r="C218" s="220" t="s">
        <v>404</v>
      </c>
      <c r="D218" s="220" t="s">
        <v>132</v>
      </c>
      <c r="E218" s="221" t="s">
        <v>608</v>
      </c>
      <c r="F218" s="222" t="s">
        <v>609</v>
      </c>
      <c r="G218" s="223" t="s">
        <v>327</v>
      </c>
      <c r="H218" s="224">
        <v>20</v>
      </c>
      <c r="I218" s="225"/>
      <c r="J218" s="224">
        <f>ROUND(I218*H218,2)</f>
        <v>0</v>
      </c>
      <c r="K218" s="226"/>
      <c r="L218" s="45"/>
      <c r="M218" s="227" t="s">
        <v>1</v>
      </c>
      <c r="N218" s="228" t="s">
        <v>40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0.16500000000000001</v>
      </c>
      <c r="T218" s="230">
        <f>S218*H218</f>
        <v>3.3000000000000003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136</v>
      </c>
      <c r="AT218" s="231" t="s">
        <v>132</v>
      </c>
      <c r="AU218" s="231" t="s">
        <v>85</v>
      </c>
      <c r="AY218" s="18" t="s">
        <v>130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83</v>
      </c>
      <c r="BK218" s="232">
        <f>ROUND(I218*H218,2)</f>
        <v>0</v>
      </c>
      <c r="BL218" s="18" t="s">
        <v>136</v>
      </c>
      <c r="BM218" s="231" t="s">
        <v>610</v>
      </c>
    </row>
    <row r="219" s="13" customFormat="1">
      <c r="A219" s="13"/>
      <c r="B219" s="238"/>
      <c r="C219" s="239"/>
      <c r="D219" s="233" t="s">
        <v>140</v>
      </c>
      <c r="E219" s="240" t="s">
        <v>1</v>
      </c>
      <c r="F219" s="241" t="s">
        <v>611</v>
      </c>
      <c r="G219" s="239"/>
      <c r="H219" s="240" t="s">
        <v>1</v>
      </c>
      <c r="I219" s="242"/>
      <c r="J219" s="239"/>
      <c r="K219" s="239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140</v>
      </c>
      <c r="AU219" s="247" t="s">
        <v>85</v>
      </c>
      <c r="AV219" s="13" t="s">
        <v>83</v>
      </c>
      <c r="AW219" s="13" t="s">
        <v>31</v>
      </c>
      <c r="AX219" s="13" t="s">
        <v>75</v>
      </c>
      <c r="AY219" s="247" t="s">
        <v>130</v>
      </c>
    </row>
    <row r="220" s="14" customFormat="1">
      <c r="A220" s="14"/>
      <c r="B220" s="248"/>
      <c r="C220" s="249"/>
      <c r="D220" s="233" t="s">
        <v>140</v>
      </c>
      <c r="E220" s="250" t="s">
        <v>1</v>
      </c>
      <c r="F220" s="251" t="s">
        <v>265</v>
      </c>
      <c r="G220" s="249"/>
      <c r="H220" s="252">
        <v>20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140</v>
      </c>
      <c r="AU220" s="258" t="s">
        <v>85</v>
      </c>
      <c r="AV220" s="14" t="s">
        <v>85</v>
      </c>
      <c r="AW220" s="14" t="s">
        <v>31</v>
      </c>
      <c r="AX220" s="14" t="s">
        <v>83</v>
      </c>
      <c r="AY220" s="258" t="s">
        <v>130</v>
      </c>
    </row>
    <row r="221" s="2" customFormat="1" ht="24.15" customHeight="1">
      <c r="A221" s="39"/>
      <c r="B221" s="40"/>
      <c r="C221" s="220" t="s">
        <v>408</v>
      </c>
      <c r="D221" s="220" t="s">
        <v>132</v>
      </c>
      <c r="E221" s="221" t="s">
        <v>612</v>
      </c>
      <c r="F221" s="222" t="s">
        <v>613</v>
      </c>
      <c r="G221" s="223" t="s">
        <v>315</v>
      </c>
      <c r="H221" s="224">
        <v>60</v>
      </c>
      <c r="I221" s="225"/>
      <c r="J221" s="224">
        <f>ROUND(I221*H221,2)</f>
        <v>0</v>
      </c>
      <c r="K221" s="226"/>
      <c r="L221" s="45"/>
      <c r="M221" s="227" t="s">
        <v>1</v>
      </c>
      <c r="N221" s="228" t="s">
        <v>40</v>
      </c>
      <c r="O221" s="92"/>
      <c r="P221" s="229">
        <f>O221*H221</f>
        <v>0</v>
      </c>
      <c r="Q221" s="229">
        <v>0</v>
      </c>
      <c r="R221" s="229">
        <f>Q221*H221</f>
        <v>0</v>
      </c>
      <c r="S221" s="229">
        <v>0.00248</v>
      </c>
      <c r="T221" s="230">
        <f>S221*H221</f>
        <v>0.14879999999999999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136</v>
      </c>
      <c r="AT221" s="231" t="s">
        <v>132</v>
      </c>
      <c r="AU221" s="231" t="s">
        <v>85</v>
      </c>
      <c r="AY221" s="18" t="s">
        <v>130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83</v>
      </c>
      <c r="BK221" s="232">
        <f>ROUND(I221*H221,2)</f>
        <v>0</v>
      </c>
      <c r="BL221" s="18" t="s">
        <v>136</v>
      </c>
      <c r="BM221" s="231" t="s">
        <v>614</v>
      </c>
    </row>
    <row r="222" s="13" customFormat="1">
      <c r="A222" s="13"/>
      <c r="B222" s="238"/>
      <c r="C222" s="239"/>
      <c r="D222" s="233" t="s">
        <v>140</v>
      </c>
      <c r="E222" s="240" t="s">
        <v>1</v>
      </c>
      <c r="F222" s="241" t="s">
        <v>611</v>
      </c>
      <c r="G222" s="239"/>
      <c r="H222" s="240" t="s">
        <v>1</v>
      </c>
      <c r="I222" s="242"/>
      <c r="J222" s="239"/>
      <c r="K222" s="239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140</v>
      </c>
      <c r="AU222" s="247" t="s">
        <v>85</v>
      </c>
      <c r="AV222" s="13" t="s">
        <v>83</v>
      </c>
      <c r="AW222" s="13" t="s">
        <v>31</v>
      </c>
      <c r="AX222" s="13" t="s">
        <v>75</v>
      </c>
      <c r="AY222" s="247" t="s">
        <v>130</v>
      </c>
    </row>
    <row r="223" s="14" customFormat="1">
      <c r="A223" s="14"/>
      <c r="B223" s="248"/>
      <c r="C223" s="249"/>
      <c r="D223" s="233" t="s">
        <v>140</v>
      </c>
      <c r="E223" s="250" t="s">
        <v>1</v>
      </c>
      <c r="F223" s="251" t="s">
        <v>615</v>
      </c>
      <c r="G223" s="249"/>
      <c r="H223" s="252">
        <v>60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140</v>
      </c>
      <c r="AU223" s="258" t="s">
        <v>85</v>
      </c>
      <c r="AV223" s="14" t="s">
        <v>85</v>
      </c>
      <c r="AW223" s="14" t="s">
        <v>31</v>
      </c>
      <c r="AX223" s="14" t="s">
        <v>83</v>
      </c>
      <c r="AY223" s="258" t="s">
        <v>130</v>
      </c>
    </row>
    <row r="224" s="2" customFormat="1" ht="24.15" customHeight="1">
      <c r="A224" s="39"/>
      <c r="B224" s="40"/>
      <c r="C224" s="220" t="s">
        <v>413</v>
      </c>
      <c r="D224" s="220" t="s">
        <v>132</v>
      </c>
      <c r="E224" s="221" t="s">
        <v>616</v>
      </c>
      <c r="F224" s="222" t="s">
        <v>617</v>
      </c>
      <c r="G224" s="223" t="s">
        <v>135</v>
      </c>
      <c r="H224" s="224">
        <v>15</v>
      </c>
      <c r="I224" s="225"/>
      <c r="J224" s="224">
        <f>ROUND(I224*H224,2)</f>
        <v>0</v>
      </c>
      <c r="K224" s="226"/>
      <c r="L224" s="45"/>
      <c r="M224" s="227" t="s">
        <v>1</v>
      </c>
      <c r="N224" s="228" t="s">
        <v>40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2.2000000000000002</v>
      </c>
      <c r="T224" s="230">
        <f>S224*H224</f>
        <v>33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136</v>
      </c>
      <c r="AT224" s="231" t="s">
        <v>132</v>
      </c>
      <c r="AU224" s="231" t="s">
        <v>85</v>
      </c>
      <c r="AY224" s="18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83</v>
      </c>
      <c r="BK224" s="232">
        <f>ROUND(I224*H224,2)</f>
        <v>0</v>
      </c>
      <c r="BL224" s="18" t="s">
        <v>136</v>
      </c>
      <c r="BM224" s="231" t="s">
        <v>618</v>
      </c>
    </row>
    <row r="225" s="13" customFormat="1">
      <c r="A225" s="13"/>
      <c r="B225" s="238"/>
      <c r="C225" s="239"/>
      <c r="D225" s="233" t="s">
        <v>140</v>
      </c>
      <c r="E225" s="240" t="s">
        <v>1</v>
      </c>
      <c r="F225" s="241" t="s">
        <v>619</v>
      </c>
      <c r="G225" s="239"/>
      <c r="H225" s="240" t="s">
        <v>1</v>
      </c>
      <c r="I225" s="242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140</v>
      </c>
      <c r="AU225" s="247" t="s">
        <v>85</v>
      </c>
      <c r="AV225" s="13" t="s">
        <v>83</v>
      </c>
      <c r="AW225" s="13" t="s">
        <v>31</v>
      </c>
      <c r="AX225" s="13" t="s">
        <v>75</v>
      </c>
      <c r="AY225" s="247" t="s">
        <v>130</v>
      </c>
    </row>
    <row r="226" s="14" customFormat="1">
      <c r="A226" s="14"/>
      <c r="B226" s="248"/>
      <c r="C226" s="249"/>
      <c r="D226" s="233" t="s">
        <v>140</v>
      </c>
      <c r="E226" s="250" t="s">
        <v>1</v>
      </c>
      <c r="F226" s="251" t="s">
        <v>227</v>
      </c>
      <c r="G226" s="249"/>
      <c r="H226" s="252">
        <v>15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8" t="s">
        <v>140</v>
      </c>
      <c r="AU226" s="258" t="s">
        <v>85</v>
      </c>
      <c r="AV226" s="14" t="s">
        <v>85</v>
      </c>
      <c r="AW226" s="14" t="s">
        <v>31</v>
      </c>
      <c r="AX226" s="14" t="s">
        <v>83</v>
      </c>
      <c r="AY226" s="258" t="s">
        <v>130</v>
      </c>
    </row>
    <row r="227" s="2" customFormat="1" ht="44.25" customHeight="1">
      <c r="A227" s="39"/>
      <c r="B227" s="40"/>
      <c r="C227" s="220" t="s">
        <v>418</v>
      </c>
      <c r="D227" s="220" t="s">
        <v>132</v>
      </c>
      <c r="E227" s="221" t="s">
        <v>620</v>
      </c>
      <c r="F227" s="222" t="s">
        <v>621</v>
      </c>
      <c r="G227" s="223" t="s">
        <v>280</v>
      </c>
      <c r="H227" s="224">
        <v>1</v>
      </c>
      <c r="I227" s="225"/>
      <c r="J227" s="224">
        <f>ROUND(I227*H227,2)</f>
        <v>0</v>
      </c>
      <c r="K227" s="226"/>
      <c r="L227" s="45"/>
      <c r="M227" s="227" t="s">
        <v>1</v>
      </c>
      <c r="N227" s="228" t="s">
        <v>40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136</v>
      </c>
      <c r="AT227" s="231" t="s">
        <v>132</v>
      </c>
      <c r="AU227" s="231" t="s">
        <v>85</v>
      </c>
      <c r="AY227" s="18" t="s">
        <v>130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83</v>
      </c>
      <c r="BK227" s="232">
        <f>ROUND(I227*H227,2)</f>
        <v>0</v>
      </c>
      <c r="BL227" s="18" t="s">
        <v>136</v>
      </c>
      <c r="BM227" s="231" t="s">
        <v>622</v>
      </c>
    </row>
    <row r="228" s="2" customFormat="1" ht="24.15" customHeight="1">
      <c r="A228" s="39"/>
      <c r="B228" s="40"/>
      <c r="C228" s="220" t="s">
        <v>423</v>
      </c>
      <c r="D228" s="220" t="s">
        <v>132</v>
      </c>
      <c r="E228" s="221" t="s">
        <v>623</v>
      </c>
      <c r="F228" s="222" t="s">
        <v>624</v>
      </c>
      <c r="G228" s="223" t="s">
        <v>176</v>
      </c>
      <c r="H228" s="224">
        <v>50</v>
      </c>
      <c r="I228" s="225"/>
      <c r="J228" s="224">
        <f>ROUND(I228*H228,2)</f>
        <v>0</v>
      </c>
      <c r="K228" s="226"/>
      <c r="L228" s="45"/>
      <c r="M228" s="227" t="s">
        <v>1</v>
      </c>
      <c r="N228" s="228" t="s">
        <v>40</v>
      </c>
      <c r="O228" s="92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136</v>
      </c>
      <c r="AT228" s="231" t="s">
        <v>132</v>
      </c>
      <c r="AU228" s="231" t="s">
        <v>85</v>
      </c>
      <c r="AY228" s="18" t="s">
        <v>130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83</v>
      </c>
      <c r="BK228" s="232">
        <f>ROUND(I228*H228,2)</f>
        <v>0</v>
      </c>
      <c r="BL228" s="18" t="s">
        <v>136</v>
      </c>
      <c r="BM228" s="231" t="s">
        <v>625</v>
      </c>
    </row>
    <row r="229" s="14" customFormat="1">
      <c r="A229" s="14"/>
      <c r="B229" s="248"/>
      <c r="C229" s="249"/>
      <c r="D229" s="233" t="s">
        <v>140</v>
      </c>
      <c r="E229" s="250" t="s">
        <v>1</v>
      </c>
      <c r="F229" s="251" t="s">
        <v>423</v>
      </c>
      <c r="G229" s="249"/>
      <c r="H229" s="252">
        <v>50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140</v>
      </c>
      <c r="AU229" s="258" t="s">
        <v>85</v>
      </c>
      <c r="AV229" s="14" t="s">
        <v>85</v>
      </c>
      <c r="AW229" s="14" t="s">
        <v>31</v>
      </c>
      <c r="AX229" s="14" t="s">
        <v>83</v>
      </c>
      <c r="AY229" s="258" t="s">
        <v>130</v>
      </c>
    </row>
    <row r="230" s="2" customFormat="1" ht="24.15" customHeight="1">
      <c r="A230" s="39"/>
      <c r="B230" s="40"/>
      <c r="C230" s="220" t="s">
        <v>430</v>
      </c>
      <c r="D230" s="220" t="s">
        <v>132</v>
      </c>
      <c r="E230" s="221" t="s">
        <v>626</v>
      </c>
      <c r="F230" s="222" t="s">
        <v>627</v>
      </c>
      <c r="G230" s="223" t="s">
        <v>176</v>
      </c>
      <c r="H230" s="224">
        <v>450</v>
      </c>
      <c r="I230" s="225"/>
      <c r="J230" s="224">
        <f>ROUND(I230*H230,2)</f>
        <v>0</v>
      </c>
      <c r="K230" s="226"/>
      <c r="L230" s="45"/>
      <c r="M230" s="227" t="s">
        <v>1</v>
      </c>
      <c r="N230" s="228" t="s">
        <v>40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136</v>
      </c>
      <c r="AT230" s="231" t="s">
        <v>132</v>
      </c>
      <c r="AU230" s="231" t="s">
        <v>85</v>
      </c>
      <c r="AY230" s="18" t="s">
        <v>130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136</v>
      </c>
      <c r="BM230" s="231" t="s">
        <v>628</v>
      </c>
    </row>
    <row r="231" s="14" customFormat="1">
      <c r="A231" s="14"/>
      <c r="B231" s="248"/>
      <c r="C231" s="249"/>
      <c r="D231" s="233" t="s">
        <v>140</v>
      </c>
      <c r="E231" s="250" t="s">
        <v>1</v>
      </c>
      <c r="F231" s="251" t="s">
        <v>629</v>
      </c>
      <c r="G231" s="249"/>
      <c r="H231" s="252">
        <v>450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140</v>
      </c>
      <c r="AU231" s="258" t="s">
        <v>85</v>
      </c>
      <c r="AV231" s="14" t="s">
        <v>85</v>
      </c>
      <c r="AW231" s="14" t="s">
        <v>31</v>
      </c>
      <c r="AX231" s="14" t="s">
        <v>83</v>
      </c>
      <c r="AY231" s="258" t="s">
        <v>130</v>
      </c>
    </row>
    <row r="232" s="2" customFormat="1" ht="33" customHeight="1">
      <c r="A232" s="39"/>
      <c r="B232" s="40"/>
      <c r="C232" s="220" t="s">
        <v>630</v>
      </c>
      <c r="D232" s="220" t="s">
        <v>132</v>
      </c>
      <c r="E232" s="221" t="s">
        <v>631</v>
      </c>
      <c r="F232" s="222" t="s">
        <v>632</v>
      </c>
      <c r="G232" s="223" t="s">
        <v>176</v>
      </c>
      <c r="H232" s="224">
        <v>50</v>
      </c>
      <c r="I232" s="225"/>
      <c r="J232" s="224">
        <f>ROUND(I232*H232,2)</f>
        <v>0</v>
      </c>
      <c r="K232" s="226"/>
      <c r="L232" s="45"/>
      <c r="M232" s="291" t="s">
        <v>1</v>
      </c>
      <c r="N232" s="292" t="s">
        <v>40</v>
      </c>
      <c r="O232" s="293"/>
      <c r="P232" s="294">
        <f>O232*H232</f>
        <v>0</v>
      </c>
      <c r="Q232" s="294">
        <v>0</v>
      </c>
      <c r="R232" s="294">
        <f>Q232*H232</f>
        <v>0</v>
      </c>
      <c r="S232" s="294">
        <v>0</v>
      </c>
      <c r="T232" s="29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136</v>
      </c>
      <c r="AT232" s="231" t="s">
        <v>132</v>
      </c>
      <c r="AU232" s="231" t="s">
        <v>85</v>
      </c>
      <c r="AY232" s="18" t="s">
        <v>130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136</v>
      </c>
      <c r="BM232" s="231" t="s">
        <v>633</v>
      </c>
    </row>
    <row r="233" s="2" customFormat="1" ht="6.96" customHeight="1">
      <c r="A233" s="39"/>
      <c r="B233" s="67"/>
      <c r="C233" s="68"/>
      <c r="D233" s="68"/>
      <c r="E233" s="68"/>
      <c r="F233" s="68"/>
      <c r="G233" s="68"/>
      <c r="H233" s="68"/>
      <c r="I233" s="68"/>
      <c r="J233" s="68"/>
      <c r="K233" s="68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WCJ3fwmn8TSxu+8LW92FbwFgD6hI3xZYvLnw83nXdYQLocI33+mytEXKtmJA+KFwav0FdFvYGQ3u7EUKOLxTfg==" hashValue="ZRT+Os0NXnSdt4/pH+Omp8uguzgd8ZMuwFauqUBs3fZeDcZ0lhoaGnxpXH8Ob2FHqpJ34fEA/ywTIaUNBdKwUg==" algorithmName="SHA-512" password="CC35"/>
  <autoFilter ref="C123:K23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15</v>
      </c>
      <c r="L6" s="21"/>
    </row>
    <row r="7" s="1" customFormat="1" ht="16.5" customHeight="1">
      <c r="B7" s="21"/>
      <c r="E7" s="142" t="str">
        <f>'Rekapitulace stavby'!K6</f>
        <v>Aš - Horní Paseky -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17</v>
      </c>
      <c r="E11" s="39"/>
      <c r="F11" s="144" t="s">
        <v>1</v>
      </c>
      <c r="G11" s="39"/>
      <c r="H11" s="39"/>
      <c r="I11" s="141" t="s">
        <v>18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19</v>
      </c>
      <c r="E12" s="39"/>
      <c r="F12" s="144" t="s">
        <v>20</v>
      </c>
      <c r="G12" s="39"/>
      <c r="H12" s="39"/>
      <c r="I12" s="141" t="s">
        <v>21</v>
      </c>
      <c r="J12" s="145" t="str">
        <f>'Rekapitulace stavby'!AN8</f>
        <v>21. 6. 2024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23</v>
      </c>
      <c r="E14" s="39"/>
      <c r="F14" s="39"/>
      <c r="G14" s="39"/>
      <c r="H14" s="39"/>
      <c r="I14" s="141" t="s">
        <v>24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25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24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30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24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ROUND((SUM(BE129:BE355)),  2)</f>
        <v>0</v>
      </c>
      <c r="G33" s="39"/>
      <c r="H33" s="39"/>
      <c r="I33" s="156">
        <v>0.20999999999999999</v>
      </c>
      <c r="J33" s="155">
        <f>ROUND(((SUM(BE129:BE355))*I33),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ROUND((SUM(BF129:BF355)),  2)</f>
        <v>0</v>
      </c>
      <c r="G34" s="39"/>
      <c r="H34" s="39"/>
      <c r="I34" s="156">
        <v>0.12</v>
      </c>
      <c r="J34" s="155">
        <f>ROUND(((SUM(BF129:BF355))*I34),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ROUND((SUM(BG129:BG355)),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ROUND((SUM(BH129:BH355)),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ROUND((SUM(BI129:BI355)),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Aš - Horní Paseky -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SO 03 - Přístřešek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 xml:space="preserve"> </v>
      </c>
      <c r="G89" s="41"/>
      <c r="H89" s="41"/>
      <c r="I89" s="33" t="s">
        <v>21</v>
      </c>
      <c r="J89" s="80" t="str">
        <f>IF(J12="","",J12)</f>
        <v>21. 6. 2024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23</v>
      </c>
      <c r="D91" s="41"/>
      <c r="E91" s="41"/>
      <c r="F91" s="28" t="str">
        <f>E15</f>
        <v>Město Aš</v>
      </c>
      <c r="G91" s="41"/>
      <c r="H91" s="41"/>
      <c r="I91" s="33" t="s">
        <v>29</v>
      </c>
      <c r="J91" s="37" t="str">
        <f>E21</f>
        <v>KV ENGINEERING s.r.o.Karlovy Vary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Neubauerová Soňa, SK-Projekt Ostrov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J188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635</v>
      </c>
      <c r="E100" s="189"/>
      <c r="F100" s="189"/>
      <c r="G100" s="189"/>
      <c r="H100" s="189"/>
      <c r="I100" s="189"/>
      <c r="J100" s="190">
        <f>J214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114</v>
      </c>
      <c r="E101" s="189"/>
      <c r="F101" s="189"/>
      <c r="G101" s="189"/>
      <c r="H101" s="189"/>
      <c r="I101" s="189"/>
      <c r="J101" s="190">
        <f>J217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636</v>
      </c>
      <c r="E102" s="183"/>
      <c r="F102" s="183"/>
      <c r="G102" s="183"/>
      <c r="H102" s="183"/>
      <c r="I102" s="183"/>
      <c r="J102" s="184">
        <f>J219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637</v>
      </c>
      <c r="E103" s="189"/>
      <c r="F103" s="189"/>
      <c r="G103" s="189"/>
      <c r="H103" s="189"/>
      <c r="I103" s="189"/>
      <c r="J103" s="190">
        <f>J220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638</v>
      </c>
      <c r="E104" s="189"/>
      <c r="F104" s="189"/>
      <c r="G104" s="189"/>
      <c r="H104" s="189"/>
      <c r="I104" s="189"/>
      <c r="J104" s="190">
        <f>J300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639</v>
      </c>
      <c r="E105" s="189"/>
      <c r="F105" s="189"/>
      <c r="G105" s="189"/>
      <c r="H105" s="189"/>
      <c r="I105" s="189"/>
      <c r="J105" s="190">
        <f>J307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640</v>
      </c>
      <c r="E106" s="189"/>
      <c r="F106" s="189"/>
      <c r="G106" s="189"/>
      <c r="H106" s="189"/>
      <c r="I106" s="189"/>
      <c r="J106" s="190">
        <f>J326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641</v>
      </c>
      <c r="E107" s="189"/>
      <c r="F107" s="189"/>
      <c r="G107" s="189"/>
      <c r="H107" s="189"/>
      <c r="I107" s="189"/>
      <c r="J107" s="190">
        <f>J340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642</v>
      </c>
      <c r="E108" s="183"/>
      <c r="F108" s="183"/>
      <c r="G108" s="183"/>
      <c r="H108" s="183"/>
      <c r="I108" s="183"/>
      <c r="J108" s="184">
        <f>J353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643</v>
      </c>
      <c r="E109" s="189"/>
      <c r="F109" s="189"/>
      <c r="G109" s="189"/>
      <c r="H109" s="189"/>
      <c r="I109" s="189"/>
      <c r="J109" s="190">
        <f>J354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Aš - Horní Paseky - Čistírna odpadních vod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99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03 - SO 03 - Přístřešek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19</v>
      </c>
      <c r="D123" s="41"/>
      <c r="E123" s="41"/>
      <c r="F123" s="28" t="str">
        <f>F12</f>
        <v xml:space="preserve"> </v>
      </c>
      <c r="G123" s="41"/>
      <c r="H123" s="41"/>
      <c r="I123" s="33" t="s">
        <v>21</v>
      </c>
      <c r="J123" s="80" t="str">
        <f>IF(J12="","",J12)</f>
        <v>21. 6. 2024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23</v>
      </c>
      <c r="D125" s="41"/>
      <c r="E125" s="41"/>
      <c r="F125" s="28" t="str">
        <f>E15</f>
        <v>Město Aš</v>
      </c>
      <c r="G125" s="41"/>
      <c r="H125" s="41"/>
      <c r="I125" s="33" t="s">
        <v>29</v>
      </c>
      <c r="J125" s="37" t="str">
        <f>E21</f>
        <v>KV ENGINEERING s.r.o.Karlovy Vary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32</v>
      </c>
      <c r="J126" s="37" t="str">
        <f>E24</f>
        <v>Neubauerová Soňa, SK-Projekt Ostrov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116</v>
      </c>
      <c r="D128" s="195" t="s">
        <v>60</v>
      </c>
      <c r="E128" s="195" t="s">
        <v>56</v>
      </c>
      <c r="F128" s="195" t="s">
        <v>57</v>
      </c>
      <c r="G128" s="195" t="s">
        <v>117</v>
      </c>
      <c r="H128" s="195" t="s">
        <v>118</v>
      </c>
      <c r="I128" s="195" t="s">
        <v>119</v>
      </c>
      <c r="J128" s="196" t="s">
        <v>103</v>
      </c>
      <c r="K128" s="197" t="s">
        <v>120</v>
      </c>
      <c r="L128" s="198"/>
      <c r="M128" s="101" t="s">
        <v>1</v>
      </c>
      <c r="N128" s="102" t="s">
        <v>39</v>
      </c>
      <c r="O128" s="102" t="s">
        <v>121</v>
      </c>
      <c r="P128" s="102" t="s">
        <v>122</v>
      </c>
      <c r="Q128" s="102" t="s">
        <v>123</v>
      </c>
      <c r="R128" s="102" t="s">
        <v>124</v>
      </c>
      <c r="S128" s="102" t="s">
        <v>125</v>
      </c>
      <c r="T128" s="103" t="s">
        <v>126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127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P130+P219+P353</f>
        <v>0</v>
      </c>
      <c r="Q129" s="105"/>
      <c r="R129" s="201">
        <f>R130+R219+R353</f>
        <v>31.660349799999999</v>
      </c>
      <c r="S129" s="105"/>
      <c r="T129" s="202">
        <f>T130+T219+T353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74</v>
      </c>
      <c r="AU129" s="18" t="s">
        <v>105</v>
      </c>
      <c r="BK129" s="203">
        <f>BK130+BK219+BK353</f>
        <v>0</v>
      </c>
    </row>
    <row r="130" s="12" customFormat="1" ht="25.92" customHeight="1">
      <c r="A130" s="12"/>
      <c r="B130" s="204"/>
      <c r="C130" s="205"/>
      <c r="D130" s="206" t="s">
        <v>74</v>
      </c>
      <c r="E130" s="207" t="s">
        <v>128</v>
      </c>
      <c r="F130" s="207" t="s">
        <v>129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P131+P188+P214+P217</f>
        <v>0</v>
      </c>
      <c r="Q130" s="212"/>
      <c r="R130" s="213">
        <f>R131+R188+R214+R217</f>
        <v>24.85849</v>
      </c>
      <c r="S130" s="212"/>
      <c r="T130" s="214">
        <f>T131+T188+T214+T217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83</v>
      </c>
      <c r="AT130" s="216" t="s">
        <v>74</v>
      </c>
      <c r="AU130" s="216" t="s">
        <v>75</v>
      </c>
      <c r="AY130" s="215" t="s">
        <v>130</v>
      </c>
      <c r="BK130" s="217">
        <f>BK131+BK188+BK214+BK217</f>
        <v>0</v>
      </c>
    </row>
    <row r="131" s="12" customFormat="1" ht="22.8" customHeight="1">
      <c r="A131" s="12"/>
      <c r="B131" s="204"/>
      <c r="C131" s="205"/>
      <c r="D131" s="206" t="s">
        <v>74</v>
      </c>
      <c r="E131" s="218" t="s">
        <v>83</v>
      </c>
      <c r="F131" s="218" t="s">
        <v>131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SUM(P132:P187)</f>
        <v>0</v>
      </c>
      <c r="Q131" s="212"/>
      <c r="R131" s="213">
        <f>SUM(R132:R187)</f>
        <v>0</v>
      </c>
      <c r="S131" s="212"/>
      <c r="T131" s="214">
        <f>SUM(T132:T187)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83</v>
      </c>
      <c r="AT131" s="216" t="s">
        <v>74</v>
      </c>
      <c r="AU131" s="216" t="s">
        <v>83</v>
      </c>
      <c r="AY131" s="215" t="s">
        <v>130</v>
      </c>
      <c r="BK131" s="217">
        <f>SUM(BK132:BK187)</f>
        <v>0</v>
      </c>
    </row>
    <row r="132" s="2" customFormat="1" ht="33" customHeight="1">
      <c r="A132" s="39"/>
      <c r="B132" s="40"/>
      <c r="C132" s="220" t="s">
        <v>83</v>
      </c>
      <c r="D132" s="220" t="s">
        <v>132</v>
      </c>
      <c r="E132" s="221" t="s">
        <v>644</v>
      </c>
      <c r="F132" s="222" t="s">
        <v>645</v>
      </c>
      <c r="G132" s="223" t="s">
        <v>135</v>
      </c>
      <c r="H132" s="224">
        <v>145</v>
      </c>
      <c r="I132" s="225"/>
      <c r="J132" s="224">
        <f>ROUND(I132*H132,2)</f>
        <v>0</v>
      </c>
      <c r="K132" s="226"/>
      <c r="L132" s="45"/>
      <c r="M132" s="227" t="s">
        <v>1</v>
      </c>
      <c r="N132" s="228" t="s">
        <v>40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136</v>
      </c>
      <c r="AT132" s="231" t="s">
        <v>132</v>
      </c>
      <c r="AU132" s="231" t="s">
        <v>85</v>
      </c>
      <c r="AY132" s="18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136</v>
      </c>
      <c r="BM132" s="231" t="s">
        <v>646</v>
      </c>
    </row>
    <row r="133" s="13" customFormat="1">
      <c r="A133" s="13"/>
      <c r="B133" s="238"/>
      <c r="C133" s="239"/>
      <c r="D133" s="233" t="s">
        <v>140</v>
      </c>
      <c r="E133" s="240" t="s">
        <v>1</v>
      </c>
      <c r="F133" s="241" t="s">
        <v>647</v>
      </c>
      <c r="G133" s="239"/>
      <c r="H133" s="240" t="s">
        <v>1</v>
      </c>
      <c r="I133" s="242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140</v>
      </c>
      <c r="AU133" s="247" t="s">
        <v>85</v>
      </c>
      <c r="AV133" s="13" t="s">
        <v>83</v>
      </c>
      <c r="AW133" s="13" t="s">
        <v>31</v>
      </c>
      <c r="AX133" s="13" t="s">
        <v>75</v>
      </c>
      <c r="AY133" s="247" t="s">
        <v>130</v>
      </c>
    </row>
    <row r="134" s="13" customFormat="1">
      <c r="A134" s="13"/>
      <c r="B134" s="238"/>
      <c r="C134" s="239"/>
      <c r="D134" s="233" t="s">
        <v>140</v>
      </c>
      <c r="E134" s="240" t="s">
        <v>1</v>
      </c>
      <c r="F134" s="241" t="s">
        <v>648</v>
      </c>
      <c r="G134" s="239"/>
      <c r="H134" s="240" t="s">
        <v>1</v>
      </c>
      <c r="I134" s="242"/>
      <c r="J134" s="239"/>
      <c r="K134" s="239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140</v>
      </c>
      <c r="AU134" s="247" t="s">
        <v>85</v>
      </c>
      <c r="AV134" s="13" t="s">
        <v>83</v>
      </c>
      <c r="AW134" s="13" t="s">
        <v>31</v>
      </c>
      <c r="AX134" s="13" t="s">
        <v>75</v>
      </c>
      <c r="AY134" s="247" t="s">
        <v>130</v>
      </c>
    </row>
    <row r="135" s="13" customFormat="1">
      <c r="A135" s="13"/>
      <c r="B135" s="238"/>
      <c r="C135" s="239"/>
      <c r="D135" s="233" t="s">
        <v>140</v>
      </c>
      <c r="E135" s="240" t="s">
        <v>1</v>
      </c>
      <c r="F135" s="241" t="s">
        <v>649</v>
      </c>
      <c r="G135" s="239"/>
      <c r="H135" s="240" t="s">
        <v>1</v>
      </c>
      <c r="I135" s="242"/>
      <c r="J135" s="239"/>
      <c r="K135" s="239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140</v>
      </c>
      <c r="AU135" s="247" t="s">
        <v>85</v>
      </c>
      <c r="AV135" s="13" t="s">
        <v>83</v>
      </c>
      <c r="AW135" s="13" t="s">
        <v>31</v>
      </c>
      <c r="AX135" s="13" t="s">
        <v>75</v>
      </c>
      <c r="AY135" s="247" t="s">
        <v>130</v>
      </c>
    </row>
    <row r="136" s="13" customFormat="1">
      <c r="A136" s="13"/>
      <c r="B136" s="238"/>
      <c r="C136" s="239"/>
      <c r="D136" s="233" t="s">
        <v>140</v>
      </c>
      <c r="E136" s="240" t="s">
        <v>1</v>
      </c>
      <c r="F136" s="241" t="s">
        <v>650</v>
      </c>
      <c r="G136" s="239"/>
      <c r="H136" s="240" t="s">
        <v>1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140</v>
      </c>
      <c r="AU136" s="247" t="s">
        <v>85</v>
      </c>
      <c r="AV136" s="13" t="s">
        <v>83</v>
      </c>
      <c r="AW136" s="13" t="s">
        <v>31</v>
      </c>
      <c r="AX136" s="13" t="s">
        <v>75</v>
      </c>
      <c r="AY136" s="247" t="s">
        <v>130</v>
      </c>
    </row>
    <row r="137" s="14" customFormat="1">
      <c r="A137" s="14"/>
      <c r="B137" s="248"/>
      <c r="C137" s="249"/>
      <c r="D137" s="233" t="s">
        <v>140</v>
      </c>
      <c r="E137" s="250" t="s">
        <v>1</v>
      </c>
      <c r="F137" s="251" t="s">
        <v>651</v>
      </c>
      <c r="G137" s="249"/>
      <c r="H137" s="252">
        <v>7.5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140</v>
      </c>
      <c r="AU137" s="258" t="s">
        <v>85</v>
      </c>
      <c r="AV137" s="14" t="s">
        <v>85</v>
      </c>
      <c r="AW137" s="14" t="s">
        <v>31</v>
      </c>
      <c r="AX137" s="14" t="s">
        <v>75</v>
      </c>
      <c r="AY137" s="258" t="s">
        <v>130</v>
      </c>
    </row>
    <row r="138" s="14" customFormat="1">
      <c r="A138" s="14"/>
      <c r="B138" s="248"/>
      <c r="C138" s="249"/>
      <c r="D138" s="233" t="s">
        <v>140</v>
      </c>
      <c r="E138" s="250" t="s">
        <v>1</v>
      </c>
      <c r="F138" s="251" t="s">
        <v>652</v>
      </c>
      <c r="G138" s="249"/>
      <c r="H138" s="252">
        <v>25.879999999999999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140</v>
      </c>
      <c r="AU138" s="258" t="s">
        <v>85</v>
      </c>
      <c r="AV138" s="14" t="s">
        <v>85</v>
      </c>
      <c r="AW138" s="14" t="s">
        <v>31</v>
      </c>
      <c r="AX138" s="14" t="s">
        <v>75</v>
      </c>
      <c r="AY138" s="258" t="s">
        <v>130</v>
      </c>
    </row>
    <row r="139" s="14" customFormat="1">
      <c r="A139" s="14"/>
      <c r="B139" s="248"/>
      <c r="C139" s="249"/>
      <c r="D139" s="233" t="s">
        <v>140</v>
      </c>
      <c r="E139" s="250" t="s">
        <v>1</v>
      </c>
      <c r="F139" s="251" t="s">
        <v>653</v>
      </c>
      <c r="G139" s="249"/>
      <c r="H139" s="252">
        <v>15.6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140</v>
      </c>
      <c r="AU139" s="258" t="s">
        <v>85</v>
      </c>
      <c r="AV139" s="14" t="s">
        <v>85</v>
      </c>
      <c r="AW139" s="14" t="s">
        <v>31</v>
      </c>
      <c r="AX139" s="14" t="s">
        <v>75</v>
      </c>
      <c r="AY139" s="258" t="s">
        <v>130</v>
      </c>
    </row>
    <row r="140" s="14" customFormat="1">
      <c r="A140" s="14"/>
      <c r="B140" s="248"/>
      <c r="C140" s="249"/>
      <c r="D140" s="233" t="s">
        <v>140</v>
      </c>
      <c r="E140" s="250" t="s">
        <v>1</v>
      </c>
      <c r="F140" s="251" t="s">
        <v>654</v>
      </c>
      <c r="G140" s="249"/>
      <c r="H140" s="252">
        <v>67.5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140</v>
      </c>
      <c r="AU140" s="258" t="s">
        <v>85</v>
      </c>
      <c r="AV140" s="14" t="s">
        <v>85</v>
      </c>
      <c r="AW140" s="14" t="s">
        <v>31</v>
      </c>
      <c r="AX140" s="14" t="s">
        <v>75</v>
      </c>
      <c r="AY140" s="258" t="s">
        <v>130</v>
      </c>
    </row>
    <row r="141" s="14" customFormat="1">
      <c r="A141" s="14"/>
      <c r="B141" s="248"/>
      <c r="C141" s="249"/>
      <c r="D141" s="233" t="s">
        <v>140</v>
      </c>
      <c r="E141" s="250" t="s">
        <v>1</v>
      </c>
      <c r="F141" s="251" t="s">
        <v>655</v>
      </c>
      <c r="G141" s="249"/>
      <c r="H141" s="252">
        <v>28.52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140</v>
      </c>
      <c r="AU141" s="258" t="s">
        <v>85</v>
      </c>
      <c r="AV141" s="14" t="s">
        <v>85</v>
      </c>
      <c r="AW141" s="14" t="s">
        <v>31</v>
      </c>
      <c r="AX141" s="14" t="s">
        <v>75</v>
      </c>
      <c r="AY141" s="258" t="s">
        <v>130</v>
      </c>
    </row>
    <row r="142" s="15" customFormat="1">
      <c r="A142" s="15"/>
      <c r="B142" s="259"/>
      <c r="C142" s="260"/>
      <c r="D142" s="233" t="s">
        <v>140</v>
      </c>
      <c r="E142" s="261" t="s">
        <v>1</v>
      </c>
      <c r="F142" s="262" t="s">
        <v>145</v>
      </c>
      <c r="G142" s="260"/>
      <c r="H142" s="263">
        <v>145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9" t="s">
        <v>140</v>
      </c>
      <c r="AU142" s="269" t="s">
        <v>85</v>
      </c>
      <c r="AV142" s="15" t="s">
        <v>136</v>
      </c>
      <c r="AW142" s="15" t="s">
        <v>31</v>
      </c>
      <c r="AX142" s="15" t="s">
        <v>83</v>
      </c>
      <c r="AY142" s="269" t="s">
        <v>130</v>
      </c>
    </row>
    <row r="143" s="2" customFormat="1" ht="33" customHeight="1">
      <c r="A143" s="39"/>
      <c r="B143" s="40"/>
      <c r="C143" s="220" t="s">
        <v>85</v>
      </c>
      <c r="D143" s="220" t="s">
        <v>132</v>
      </c>
      <c r="E143" s="221" t="s">
        <v>656</v>
      </c>
      <c r="F143" s="222" t="s">
        <v>657</v>
      </c>
      <c r="G143" s="223" t="s">
        <v>135</v>
      </c>
      <c r="H143" s="224">
        <v>145</v>
      </c>
      <c r="I143" s="225"/>
      <c r="J143" s="224">
        <f>ROUND(I143*H143,2)</f>
        <v>0</v>
      </c>
      <c r="K143" s="226"/>
      <c r="L143" s="45"/>
      <c r="M143" s="227" t="s">
        <v>1</v>
      </c>
      <c r="N143" s="228" t="s">
        <v>40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136</v>
      </c>
      <c r="AT143" s="231" t="s">
        <v>132</v>
      </c>
      <c r="AU143" s="231" t="s">
        <v>85</v>
      </c>
      <c r="AY143" s="18" t="s">
        <v>130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83</v>
      </c>
      <c r="BK143" s="232">
        <f>ROUND(I143*H143,2)</f>
        <v>0</v>
      </c>
      <c r="BL143" s="18" t="s">
        <v>136</v>
      </c>
      <c r="BM143" s="231" t="s">
        <v>658</v>
      </c>
    </row>
    <row r="144" s="13" customFormat="1">
      <c r="A144" s="13"/>
      <c r="B144" s="238"/>
      <c r="C144" s="239"/>
      <c r="D144" s="233" t="s">
        <v>140</v>
      </c>
      <c r="E144" s="240" t="s">
        <v>1</v>
      </c>
      <c r="F144" s="241" t="s">
        <v>659</v>
      </c>
      <c r="G144" s="239"/>
      <c r="H144" s="240" t="s">
        <v>1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140</v>
      </c>
      <c r="AU144" s="247" t="s">
        <v>85</v>
      </c>
      <c r="AV144" s="13" t="s">
        <v>83</v>
      </c>
      <c r="AW144" s="13" t="s">
        <v>31</v>
      </c>
      <c r="AX144" s="13" t="s">
        <v>75</v>
      </c>
      <c r="AY144" s="247" t="s">
        <v>130</v>
      </c>
    </row>
    <row r="145" s="14" customFormat="1">
      <c r="A145" s="14"/>
      <c r="B145" s="248"/>
      <c r="C145" s="249"/>
      <c r="D145" s="233" t="s">
        <v>140</v>
      </c>
      <c r="E145" s="250" t="s">
        <v>1</v>
      </c>
      <c r="F145" s="251" t="s">
        <v>660</v>
      </c>
      <c r="G145" s="249"/>
      <c r="H145" s="252">
        <v>145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140</v>
      </c>
      <c r="AU145" s="258" t="s">
        <v>85</v>
      </c>
      <c r="AV145" s="14" t="s">
        <v>85</v>
      </c>
      <c r="AW145" s="14" t="s">
        <v>31</v>
      </c>
      <c r="AX145" s="14" t="s">
        <v>83</v>
      </c>
      <c r="AY145" s="258" t="s">
        <v>130</v>
      </c>
    </row>
    <row r="146" s="2" customFormat="1" ht="24.15" customHeight="1">
      <c r="A146" s="39"/>
      <c r="B146" s="40"/>
      <c r="C146" s="220" t="s">
        <v>150</v>
      </c>
      <c r="D146" s="220" t="s">
        <v>132</v>
      </c>
      <c r="E146" s="221" t="s">
        <v>190</v>
      </c>
      <c r="F146" s="222" t="s">
        <v>191</v>
      </c>
      <c r="G146" s="223" t="s">
        <v>135</v>
      </c>
      <c r="H146" s="224">
        <v>188</v>
      </c>
      <c r="I146" s="225"/>
      <c r="J146" s="224">
        <f>ROUND(I146*H146,2)</f>
        <v>0</v>
      </c>
      <c r="K146" s="226"/>
      <c r="L146" s="45"/>
      <c r="M146" s="227" t="s">
        <v>1</v>
      </c>
      <c r="N146" s="228" t="s">
        <v>40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136</v>
      </c>
      <c r="AT146" s="231" t="s">
        <v>132</v>
      </c>
      <c r="AU146" s="231" t="s">
        <v>85</v>
      </c>
      <c r="AY146" s="18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83</v>
      </c>
      <c r="BK146" s="232">
        <f>ROUND(I146*H146,2)</f>
        <v>0</v>
      </c>
      <c r="BL146" s="18" t="s">
        <v>136</v>
      </c>
      <c r="BM146" s="231" t="s">
        <v>661</v>
      </c>
    </row>
    <row r="147" s="13" customFormat="1">
      <c r="A147" s="13"/>
      <c r="B147" s="238"/>
      <c r="C147" s="239"/>
      <c r="D147" s="233" t="s">
        <v>140</v>
      </c>
      <c r="E147" s="240" t="s">
        <v>1</v>
      </c>
      <c r="F147" s="241" t="s">
        <v>662</v>
      </c>
      <c r="G147" s="239"/>
      <c r="H147" s="240" t="s">
        <v>1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140</v>
      </c>
      <c r="AU147" s="247" t="s">
        <v>85</v>
      </c>
      <c r="AV147" s="13" t="s">
        <v>83</v>
      </c>
      <c r="AW147" s="13" t="s">
        <v>31</v>
      </c>
      <c r="AX147" s="13" t="s">
        <v>75</v>
      </c>
      <c r="AY147" s="247" t="s">
        <v>130</v>
      </c>
    </row>
    <row r="148" s="13" customFormat="1">
      <c r="A148" s="13"/>
      <c r="B148" s="238"/>
      <c r="C148" s="239"/>
      <c r="D148" s="233" t="s">
        <v>140</v>
      </c>
      <c r="E148" s="240" t="s">
        <v>1</v>
      </c>
      <c r="F148" s="241" t="s">
        <v>195</v>
      </c>
      <c r="G148" s="239"/>
      <c r="H148" s="240" t="s">
        <v>1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140</v>
      </c>
      <c r="AU148" s="247" t="s">
        <v>85</v>
      </c>
      <c r="AV148" s="13" t="s">
        <v>83</v>
      </c>
      <c r="AW148" s="13" t="s">
        <v>31</v>
      </c>
      <c r="AX148" s="13" t="s">
        <v>75</v>
      </c>
      <c r="AY148" s="247" t="s">
        <v>130</v>
      </c>
    </row>
    <row r="149" s="14" customFormat="1">
      <c r="A149" s="14"/>
      <c r="B149" s="248"/>
      <c r="C149" s="249"/>
      <c r="D149" s="233" t="s">
        <v>140</v>
      </c>
      <c r="E149" s="250" t="s">
        <v>1</v>
      </c>
      <c r="F149" s="251" t="s">
        <v>663</v>
      </c>
      <c r="G149" s="249"/>
      <c r="H149" s="252">
        <v>290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140</v>
      </c>
      <c r="AU149" s="258" t="s">
        <v>85</v>
      </c>
      <c r="AV149" s="14" t="s">
        <v>85</v>
      </c>
      <c r="AW149" s="14" t="s">
        <v>31</v>
      </c>
      <c r="AX149" s="14" t="s">
        <v>75</v>
      </c>
      <c r="AY149" s="258" t="s">
        <v>130</v>
      </c>
    </row>
    <row r="150" s="13" customFormat="1">
      <c r="A150" s="13"/>
      <c r="B150" s="238"/>
      <c r="C150" s="239"/>
      <c r="D150" s="233" t="s">
        <v>140</v>
      </c>
      <c r="E150" s="240" t="s">
        <v>1</v>
      </c>
      <c r="F150" s="241" t="s">
        <v>664</v>
      </c>
      <c r="G150" s="239"/>
      <c r="H150" s="240" t="s">
        <v>1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140</v>
      </c>
      <c r="AU150" s="247" t="s">
        <v>85</v>
      </c>
      <c r="AV150" s="13" t="s">
        <v>83</v>
      </c>
      <c r="AW150" s="13" t="s">
        <v>31</v>
      </c>
      <c r="AX150" s="13" t="s">
        <v>75</v>
      </c>
      <c r="AY150" s="247" t="s">
        <v>130</v>
      </c>
    </row>
    <row r="151" s="13" customFormat="1">
      <c r="A151" s="13"/>
      <c r="B151" s="238"/>
      <c r="C151" s="239"/>
      <c r="D151" s="233" t="s">
        <v>140</v>
      </c>
      <c r="E151" s="240" t="s">
        <v>1</v>
      </c>
      <c r="F151" s="241" t="s">
        <v>665</v>
      </c>
      <c r="G151" s="239"/>
      <c r="H151" s="240" t="s">
        <v>1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140</v>
      </c>
      <c r="AU151" s="247" t="s">
        <v>85</v>
      </c>
      <c r="AV151" s="13" t="s">
        <v>83</v>
      </c>
      <c r="AW151" s="13" t="s">
        <v>31</v>
      </c>
      <c r="AX151" s="13" t="s">
        <v>75</v>
      </c>
      <c r="AY151" s="247" t="s">
        <v>130</v>
      </c>
    </row>
    <row r="152" s="14" customFormat="1">
      <c r="A152" s="14"/>
      <c r="B152" s="248"/>
      <c r="C152" s="249"/>
      <c r="D152" s="233" t="s">
        <v>140</v>
      </c>
      <c r="E152" s="250" t="s">
        <v>1</v>
      </c>
      <c r="F152" s="251" t="s">
        <v>666</v>
      </c>
      <c r="G152" s="249"/>
      <c r="H152" s="252">
        <v>-12.949999999999999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140</v>
      </c>
      <c r="AU152" s="258" t="s">
        <v>85</v>
      </c>
      <c r="AV152" s="14" t="s">
        <v>85</v>
      </c>
      <c r="AW152" s="14" t="s">
        <v>31</v>
      </c>
      <c r="AX152" s="14" t="s">
        <v>75</v>
      </c>
      <c r="AY152" s="258" t="s">
        <v>130</v>
      </c>
    </row>
    <row r="153" s="14" customFormat="1">
      <c r="A153" s="14"/>
      <c r="B153" s="248"/>
      <c r="C153" s="249"/>
      <c r="D153" s="233" t="s">
        <v>140</v>
      </c>
      <c r="E153" s="250" t="s">
        <v>1</v>
      </c>
      <c r="F153" s="251" t="s">
        <v>667</v>
      </c>
      <c r="G153" s="249"/>
      <c r="H153" s="252">
        <v>-38.5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140</v>
      </c>
      <c r="AU153" s="258" t="s">
        <v>85</v>
      </c>
      <c r="AV153" s="14" t="s">
        <v>85</v>
      </c>
      <c r="AW153" s="14" t="s">
        <v>31</v>
      </c>
      <c r="AX153" s="14" t="s">
        <v>75</v>
      </c>
      <c r="AY153" s="258" t="s">
        <v>130</v>
      </c>
    </row>
    <row r="154" s="14" customFormat="1">
      <c r="A154" s="14"/>
      <c r="B154" s="248"/>
      <c r="C154" s="249"/>
      <c r="D154" s="233" t="s">
        <v>140</v>
      </c>
      <c r="E154" s="250" t="s">
        <v>1</v>
      </c>
      <c r="F154" s="251" t="s">
        <v>668</v>
      </c>
      <c r="G154" s="249"/>
      <c r="H154" s="252">
        <v>-1.54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140</v>
      </c>
      <c r="AU154" s="258" t="s">
        <v>85</v>
      </c>
      <c r="AV154" s="14" t="s">
        <v>85</v>
      </c>
      <c r="AW154" s="14" t="s">
        <v>31</v>
      </c>
      <c r="AX154" s="14" t="s">
        <v>75</v>
      </c>
      <c r="AY154" s="258" t="s">
        <v>130</v>
      </c>
    </row>
    <row r="155" s="14" customFormat="1">
      <c r="A155" s="14"/>
      <c r="B155" s="248"/>
      <c r="C155" s="249"/>
      <c r="D155" s="233" t="s">
        <v>140</v>
      </c>
      <c r="E155" s="250" t="s">
        <v>1</v>
      </c>
      <c r="F155" s="251" t="s">
        <v>669</v>
      </c>
      <c r="G155" s="249"/>
      <c r="H155" s="252">
        <v>-7.0800000000000001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140</v>
      </c>
      <c r="AU155" s="258" t="s">
        <v>85</v>
      </c>
      <c r="AV155" s="14" t="s">
        <v>85</v>
      </c>
      <c r="AW155" s="14" t="s">
        <v>31</v>
      </c>
      <c r="AX155" s="14" t="s">
        <v>75</v>
      </c>
      <c r="AY155" s="258" t="s">
        <v>130</v>
      </c>
    </row>
    <row r="156" s="14" customFormat="1">
      <c r="A156" s="14"/>
      <c r="B156" s="248"/>
      <c r="C156" s="249"/>
      <c r="D156" s="233" t="s">
        <v>140</v>
      </c>
      <c r="E156" s="250" t="s">
        <v>1</v>
      </c>
      <c r="F156" s="251" t="s">
        <v>670</v>
      </c>
      <c r="G156" s="249"/>
      <c r="H156" s="252">
        <v>-5.6699999999999999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140</v>
      </c>
      <c r="AU156" s="258" t="s">
        <v>85</v>
      </c>
      <c r="AV156" s="14" t="s">
        <v>85</v>
      </c>
      <c r="AW156" s="14" t="s">
        <v>31</v>
      </c>
      <c r="AX156" s="14" t="s">
        <v>75</v>
      </c>
      <c r="AY156" s="258" t="s">
        <v>130</v>
      </c>
    </row>
    <row r="157" s="13" customFormat="1">
      <c r="A157" s="13"/>
      <c r="B157" s="238"/>
      <c r="C157" s="239"/>
      <c r="D157" s="233" t="s">
        <v>140</v>
      </c>
      <c r="E157" s="240" t="s">
        <v>1</v>
      </c>
      <c r="F157" s="241" t="s">
        <v>671</v>
      </c>
      <c r="G157" s="239"/>
      <c r="H157" s="240" t="s">
        <v>1</v>
      </c>
      <c r="I157" s="242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140</v>
      </c>
      <c r="AU157" s="247" t="s">
        <v>85</v>
      </c>
      <c r="AV157" s="13" t="s">
        <v>83</v>
      </c>
      <c r="AW157" s="13" t="s">
        <v>31</v>
      </c>
      <c r="AX157" s="13" t="s">
        <v>75</v>
      </c>
      <c r="AY157" s="247" t="s">
        <v>130</v>
      </c>
    </row>
    <row r="158" s="14" customFormat="1">
      <c r="A158" s="14"/>
      <c r="B158" s="248"/>
      <c r="C158" s="249"/>
      <c r="D158" s="233" t="s">
        <v>140</v>
      </c>
      <c r="E158" s="250" t="s">
        <v>1</v>
      </c>
      <c r="F158" s="251" t="s">
        <v>672</v>
      </c>
      <c r="G158" s="249"/>
      <c r="H158" s="252">
        <v>-25.109999999999999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140</v>
      </c>
      <c r="AU158" s="258" t="s">
        <v>85</v>
      </c>
      <c r="AV158" s="14" t="s">
        <v>85</v>
      </c>
      <c r="AW158" s="14" t="s">
        <v>31</v>
      </c>
      <c r="AX158" s="14" t="s">
        <v>75</v>
      </c>
      <c r="AY158" s="258" t="s">
        <v>130</v>
      </c>
    </row>
    <row r="159" s="13" customFormat="1">
      <c r="A159" s="13"/>
      <c r="B159" s="238"/>
      <c r="C159" s="239"/>
      <c r="D159" s="233" t="s">
        <v>140</v>
      </c>
      <c r="E159" s="240" t="s">
        <v>1</v>
      </c>
      <c r="F159" s="241" t="s">
        <v>673</v>
      </c>
      <c r="G159" s="239"/>
      <c r="H159" s="240" t="s">
        <v>1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140</v>
      </c>
      <c r="AU159" s="247" t="s">
        <v>85</v>
      </c>
      <c r="AV159" s="13" t="s">
        <v>83</v>
      </c>
      <c r="AW159" s="13" t="s">
        <v>31</v>
      </c>
      <c r="AX159" s="13" t="s">
        <v>75</v>
      </c>
      <c r="AY159" s="247" t="s">
        <v>130</v>
      </c>
    </row>
    <row r="160" s="14" customFormat="1">
      <c r="A160" s="14"/>
      <c r="B160" s="248"/>
      <c r="C160" s="249"/>
      <c r="D160" s="233" t="s">
        <v>140</v>
      </c>
      <c r="E160" s="250" t="s">
        <v>1</v>
      </c>
      <c r="F160" s="251" t="s">
        <v>674</v>
      </c>
      <c r="G160" s="249"/>
      <c r="H160" s="252">
        <v>-11.15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140</v>
      </c>
      <c r="AU160" s="258" t="s">
        <v>85</v>
      </c>
      <c r="AV160" s="14" t="s">
        <v>85</v>
      </c>
      <c r="AW160" s="14" t="s">
        <v>31</v>
      </c>
      <c r="AX160" s="14" t="s">
        <v>75</v>
      </c>
      <c r="AY160" s="258" t="s">
        <v>130</v>
      </c>
    </row>
    <row r="161" s="15" customFormat="1">
      <c r="A161" s="15"/>
      <c r="B161" s="259"/>
      <c r="C161" s="260"/>
      <c r="D161" s="233" t="s">
        <v>140</v>
      </c>
      <c r="E161" s="261" t="s">
        <v>1</v>
      </c>
      <c r="F161" s="262" t="s">
        <v>145</v>
      </c>
      <c r="G161" s="260"/>
      <c r="H161" s="263">
        <v>188.00000000000003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9" t="s">
        <v>140</v>
      </c>
      <c r="AU161" s="269" t="s">
        <v>85</v>
      </c>
      <c r="AV161" s="15" t="s">
        <v>136</v>
      </c>
      <c r="AW161" s="15" t="s">
        <v>31</v>
      </c>
      <c r="AX161" s="15" t="s">
        <v>83</v>
      </c>
      <c r="AY161" s="269" t="s">
        <v>130</v>
      </c>
    </row>
    <row r="162" s="2" customFormat="1" ht="24.15" customHeight="1">
      <c r="A162" s="39"/>
      <c r="B162" s="40"/>
      <c r="C162" s="220" t="s">
        <v>136</v>
      </c>
      <c r="D162" s="220" t="s">
        <v>132</v>
      </c>
      <c r="E162" s="221" t="s">
        <v>675</v>
      </c>
      <c r="F162" s="222" t="s">
        <v>676</v>
      </c>
      <c r="G162" s="223" t="s">
        <v>135</v>
      </c>
      <c r="H162" s="224">
        <v>145</v>
      </c>
      <c r="I162" s="225"/>
      <c r="J162" s="224">
        <f>ROUND(I162*H162,2)</f>
        <v>0</v>
      </c>
      <c r="K162" s="226"/>
      <c r="L162" s="45"/>
      <c r="M162" s="227" t="s">
        <v>1</v>
      </c>
      <c r="N162" s="228" t="s">
        <v>40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136</v>
      </c>
      <c r="AT162" s="231" t="s">
        <v>132</v>
      </c>
      <c r="AU162" s="231" t="s">
        <v>85</v>
      </c>
      <c r="AY162" s="18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83</v>
      </c>
      <c r="BK162" s="232">
        <f>ROUND(I162*H162,2)</f>
        <v>0</v>
      </c>
      <c r="BL162" s="18" t="s">
        <v>136</v>
      </c>
      <c r="BM162" s="231" t="s">
        <v>677</v>
      </c>
    </row>
    <row r="163" s="13" customFormat="1">
      <c r="A163" s="13"/>
      <c r="B163" s="238"/>
      <c r="C163" s="239"/>
      <c r="D163" s="233" t="s">
        <v>140</v>
      </c>
      <c r="E163" s="240" t="s">
        <v>1</v>
      </c>
      <c r="F163" s="241" t="s">
        <v>678</v>
      </c>
      <c r="G163" s="239"/>
      <c r="H163" s="240" t="s">
        <v>1</v>
      </c>
      <c r="I163" s="242"/>
      <c r="J163" s="239"/>
      <c r="K163" s="239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140</v>
      </c>
      <c r="AU163" s="247" t="s">
        <v>85</v>
      </c>
      <c r="AV163" s="13" t="s">
        <v>83</v>
      </c>
      <c r="AW163" s="13" t="s">
        <v>31</v>
      </c>
      <c r="AX163" s="13" t="s">
        <v>75</v>
      </c>
      <c r="AY163" s="247" t="s">
        <v>130</v>
      </c>
    </row>
    <row r="164" s="14" customFormat="1">
      <c r="A164" s="14"/>
      <c r="B164" s="248"/>
      <c r="C164" s="249"/>
      <c r="D164" s="233" t="s">
        <v>140</v>
      </c>
      <c r="E164" s="250" t="s">
        <v>1</v>
      </c>
      <c r="F164" s="251" t="s">
        <v>660</v>
      </c>
      <c r="G164" s="249"/>
      <c r="H164" s="252">
        <v>145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140</v>
      </c>
      <c r="AU164" s="258" t="s">
        <v>85</v>
      </c>
      <c r="AV164" s="14" t="s">
        <v>85</v>
      </c>
      <c r="AW164" s="14" t="s">
        <v>31</v>
      </c>
      <c r="AX164" s="14" t="s">
        <v>83</v>
      </c>
      <c r="AY164" s="258" t="s">
        <v>130</v>
      </c>
    </row>
    <row r="165" s="2" customFormat="1" ht="24.15" customHeight="1">
      <c r="A165" s="39"/>
      <c r="B165" s="40"/>
      <c r="C165" s="220" t="s">
        <v>160</v>
      </c>
      <c r="D165" s="220" t="s">
        <v>132</v>
      </c>
      <c r="E165" s="221" t="s">
        <v>679</v>
      </c>
      <c r="F165" s="222" t="s">
        <v>680</v>
      </c>
      <c r="G165" s="223" t="s">
        <v>135</v>
      </c>
      <c r="H165" s="224">
        <v>145</v>
      </c>
      <c r="I165" s="225"/>
      <c r="J165" s="224">
        <f>ROUND(I165*H165,2)</f>
        <v>0</v>
      </c>
      <c r="K165" s="226"/>
      <c r="L165" s="45"/>
      <c r="M165" s="227" t="s">
        <v>1</v>
      </c>
      <c r="N165" s="228" t="s">
        <v>40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136</v>
      </c>
      <c r="AT165" s="231" t="s">
        <v>132</v>
      </c>
      <c r="AU165" s="231" t="s">
        <v>85</v>
      </c>
      <c r="AY165" s="18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83</v>
      </c>
      <c r="BK165" s="232">
        <f>ROUND(I165*H165,2)</f>
        <v>0</v>
      </c>
      <c r="BL165" s="18" t="s">
        <v>136</v>
      </c>
      <c r="BM165" s="231" t="s">
        <v>681</v>
      </c>
    </row>
    <row r="166" s="13" customFormat="1">
      <c r="A166" s="13"/>
      <c r="B166" s="238"/>
      <c r="C166" s="239"/>
      <c r="D166" s="233" t="s">
        <v>140</v>
      </c>
      <c r="E166" s="240" t="s">
        <v>1</v>
      </c>
      <c r="F166" s="241" t="s">
        <v>678</v>
      </c>
      <c r="G166" s="239"/>
      <c r="H166" s="240" t="s">
        <v>1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140</v>
      </c>
      <c r="AU166" s="247" t="s">
        <v>85</v>
      </c>
      <c r="AV166" s="13" t="s">
        <v>83</v>
      </c>
      <c r="AW166" s="13" t="s">
        <v>31</v>
      </c>
      <c r="AX166" s="13" t="s">
        <v>75</v>
      </c>
      <c r="AY166" s="247" t="s">
        <v>130</v>
      </c>
    </row>
    <row r="167" s="14" customFormat="1">
      <c r="A167" s="14"/>
      <c r="B167" s="248"/>
      <c r="C167" s="249"/>
      <c r="D167" s="233" t="s">
        <v>140</v>
      </c>
      <c r="E167" s="250" t="s">
        <v>1</v>
      </c>
      <c r="F167" s="251" t="s">
        <v>660</v>
      </c>
      <c r="G167" s="249"/>
      <c r="H167" s="252">
        <v>145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140</v>
      </c>
      <c r="AU167" s="258" t="s">
        <v>85</v>
      </c>
      <c r="AV167" s="14" t="s">
        <v>85</v>
      </c>
      <c r="AW167" s="14" t="s">
        <v>31</v>
      </c>
      <c r="AX167" s="14" t="s">
        <v>83</v>
      </c>
      <c r="AY167" s="258" t="s">
        <v>130</v>
      </c>
    </row>
    <row r="168" s="2" customFormat="1" ht="37.8" customHeight="1">
      <c r="A168" s="39"/>
      <c r="B168" s="40"/>
      <c r="C168" s="220" t="s">
        <v>172</v>
      </c>
      <c r="D168" s="220" t="s">
        <v>132</v>
      </c>
      <c r="E168" s="221" t="s">
        <v>200</v>
      </c>
      <c r="F168" s="222" t="s">
        <v>201</v>
      </c>
      <c r="G168" s="223" t="s">
        <v>135</v>
      </c>
      <c r="H168" s="224">
        <v>51</v>
      </c>
      <c r="I168" s="225"/>
      <c r="J168" s="224">
        <f>ROUND(I168*H168,2)</f>
        <v>0</v>
      </c>
      <c r="K168" s="226"/>
      <c r="L168" s="45"/>
      <c r="M168" s="227" t="s">
        <v>1</v>
      </c>
      <c r="N168" s="228" t="s">
        <v>40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136</v>
      </c>
      <c r="AT168" s="231" t="s">
        <v>132</v>
      </c>
      <c r="AU168" s="231" t="s">
        <v>85</v>
      </c>
      <c r="AY168" s="18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83</v>
      </c>
      <c r="BK168" s="232">
        <f>ROUND(I168*H168,2)</f>
        <v>0</v>
      </c>
      <c r="BL168" s="18" t="s">
        <v>136</v>
      </c>
      <c r="BM168" s="231" t="s">
        <v>682</v>
      </c>
    </row>
    <row r="169" s="13" customFormat="1">
      <c r="A169" s="13"/>
      <c r="B169" s="238"/>
      <c r="C169" s="239"/>
      <c r="D169" s="233" t="s">
        <v>140</v>
      </c>
      <c r="E169" s="240" t="s">
        <v>1</v>
      </c>
      <c r="F169" s="241" t="s">
        <v>203</v>
      </c>
      <c r="G169" s="239"/>
      <c r="H169" s="240" t="s">
        <v>1</v>
      </c>
      <c r="I169" s="242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140</v>
      </c>
      <c r="AU169" s="247" t="s">
        <v>85</v>
      </c>
      <c r="AV169" s="13" t="s">
        <v>83</v>
      </c>
      <c r="AW169" s="13" t="s">
        <v>31</v>
      </c>
      <c r="AX169" s="13" t="s">
        <v>75</v>
      </c>
      <c r="AY169" s="247" t="s">
        <v>130</v>
      </c>
    </row>
    <row r="170" s="13" customFormat="1">
      <c r="A170" s="13"/>
      <c r="B170" s="238"/>
      <c r="C170" s="239"/>
      <c r="D170" s="233" t="s">
        <v>140</v>
      </c>
      <c r="E170" s="240" t="s">
        <v>1</v>
      </c>
      <c r="F170" s="241" t="s">
        <v>195</v>
      </c>
      <c r="G170" s="239"/>
      <c r="H170" s="240" t="s">
        <v>1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140</v>
      </c>
      <c r="AU170" s="247" t="s">
        <v>85</v>
      </c>
      <c r="AV170" s="13" t="s">
        <v>83</v>
      </c>
      <c r="AW170" s="13" t="s">
        <v>31</v>
      </c>
      <c r="AX170" s="13" t="s">
        <v>75</v>
      </c>
      <c r="AY170" s="247" t="s">
        <v>130</v>
      </c>
    </row>
    <row r="171" s="14" customFormat="1">
      <c r="A171" s="14"/>
      <c r="B171" s="248"/>
      <c r="C171" s="249"/>
      <c r="D171" s="233" t="s">
        <v>140</v>
      </c>
      <c r="E171" s="250" t="s">
        <v>1</v>
      </c>
      <c r="F171" s="251" t="s">
        <v>660</v>
      </c>
      <c r="G171" s="249"/>
      <c r="H171" s="252">
        <v>145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140</v>
      </c>
      <c r="AU171" s="258" t="s">
        <v>85</v>
      </c>
      <c r="AV171" s="14" t="s">
        <v>85</v>
      </c>
      <c r="AW171" s="14" t="s">
        <v>31</v>
      </c>
      <c r="AX171" s="14" t="s">
        <v>75</v>
      </c>
      <c r="AY171" s="258" t="s">
        <v>130</v>
      </c>
    </row>
    <row r="172" s="13" customFormat="1">
      <c r="A172" s="13"/>
      <c r="B172" s="238"/>
      <c r="C172" s="239"/>
      <c r="D172" s="233" t="s">
        <v>140</v>
      </c>
      <c r="E172" s="240" t="s">
        <v>1</v>
      </c>
      <c r="F172" s="241" t="s">
        <v>204</v>
      </c>
      <c r="G172" s="239"/>
      <c r="H172" s="240" t="s">
        <v>1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140</v>
      </c>
      <c r="AU172" s="247" t="s">
        <v>85</v>
      </c>
      <c r="AV172" s="13" t="s">
        <v>83</v>
      </c>
      <c r="AW172" s="13" t="s">
        <v>31</v>
      </c>
      <c r="AX172" s="13" t="s">
        <v>75</v>
      </c>
      <c r="AY172" s="247" t="s">
        <v>130</v>
      </c>
    </row>
    <row r="173" s="14" customFormat="1">
      <c r="A173" s="14"/>
      <c r="B173" s="248"/>
      <c r="C173" s="249"/>
      <c r="D173" s="233" t="s">
        <v>140</v>
      </c>
      <c r="E173" s="250" t="s">
        <v>1</v>
      </c>
      <c r="F173" s="251" t="s">
        <v>683</v>
      </c>
      <c r="G173" s="249"/>
      <c r="H173" s="252">
        <v>-94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140</v>
      </c>
      <c r="AU173" s="258" t="s">
        <v>85</v>
      </c>
      <c r="AV173" s="14" t="s">
        <v>85</v>
      </c>
      <c r="AW173" s="14" t="s">
        <v>31</v>
      </c>
      <c r="AX173" s="14" t="s">
        <v>75</v>
      </c>
      <c r="AY173" s="258" t="s">
        <v>130</v>
      </c>
    </row>
    <row r="174" s="15" customFormat="1">
      <c r="A174" s="15"/>
      <c r="B174" s="259"/>
      <c r="C174" s="260"/>
      <c r="D174" s="233" t="s">
        <v>140</v>
      </c>
      <c r="E174" s="261" t="s">
        <v>1</v>
      </c>
      <c r="F174" s="262" t="s">
        <v>145</v>
      </c>
      <c r="G174" s="260"/>
      <c r="H174" s="263">
        <v>51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9" t="s">
        <v>140</v>
      </c>
      <c r="AU174" s="269" t="s">
        <v>85</v>
      </c>
      <c r="AV174" s="15" t="s">
        <v>136</v>
      </c>
      <c r="AW174" s="15" t="s">
        <v>31</v>
      </c>
      <c r="AX174" s="15" t="s">
        <v>83</v>
      </c>
      <c r="AY174" s="269" t="s">
        <v>130</v>
      </c>
    </row>
    <row r="175" s="2" customFormat="1" ht="37.8" customHeight="1">
      <c r="A175" s="39"/>
      <c r="B175" s="40"/>
      <c r="C175" s="220" t="s">
        <v>181</v>
      </c>
      <c r="D175" s="220" t="s">
        <v>132</v>
      </c>
      <c r="E175" s="221" t="s">
        <v>207</v>
      </c>
      <c r="F175" s="222" t="s">
        <v>208</v>
      </c>
      <c r="G175" s="223" t="s">
        <v>135</v>
      </c>
      <c r="H175" s="224">
        <v>51</v>
      </c>
      <c r="I175" s="225"/>
      <c r="J175" s="224">
        <f>ROUND(I175*H175,2)</f>
        <v>0</v>
      </c>
      <c r="K175" s="226"/>
      <c r="L175" s="45"/>
      <c r="M175" s="227" t="s">
        <v>1</v>
      </c>
      <c r="N175" s="228" t="s">
        <v>40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136</v>
      </c>
      <c r="AT175" s="231" t="s">
        <v>132</v>
      </c>
      <c r="AU175" s="231" t="s">
        <v>85</v>
      </c>
      <c r="AY175" s="18" t="s">
        <v>130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83</v>
      </c>
      <c r="BK175" s="232">
        <f>ROUND(I175*H175,2)</f>
        <v>0</v>
      </c>
      <c r="BL175" s="18" t="s">
        <v>136</v>
      </c>
      <c r="BM175" s="231" t="s">
        <v>684</v>
      </c>
    </row>
    <row r="176" s="13" customFormat="1">
      <c r="A176" s="13"/>
      <c r="B176" s="238"/>
      <c r="C176" s="239"/>
      <c r="D176" s="233" t="s">
        <v>140</v>
      </c>
      <c r="E176" s="240" t="s">
        <v>1</v>
      </c>
      <c r="F176" s="241" t="s">
        <v>203</v>
      </c>
      <c r="G176" s="239"/>
      <c r="H176" s="240" t="s">
        <v>1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140</v>
      </c>
      <c r="AU176" s="247" t="s">
        <v>85</v>
      </c>
      <c r="AV176" s="13" t="s">
        <v>83</v>
      </c>
      <c r="AW176" s="13" t="s">
        <v>31</v>
      </c>
      <c r="AX176" s="13" t="s">
        <v>75</v>
      </c>
      <c r="AY176" s="247" t="s">
        <v>130</v>
      </c>
    </row>
    <row r="177" s="13" customFormat="1">
      <c r="A177" s="13"/>
      <c r="B177" s="238"/>
      <c r="C177" s="239"/>
      <c r="D177" s="233" t="s">
        <v>140</v>
      </c>
      <c r="E177" s="240" t="s">
        <v>1</v>
      </c>
      <c r="F177" s="241" t="s">
        <v>195</v>
      </c>
      <c r="G177" s="239"/>
      <c r="H177" s="240" t="s">
        <v>1</v>
      </c>
      <c r="I177" s="242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140</v>
      </c>
      <c r="AU177" s="247" t="s">
        <v>85</v>
      </c>
      <c r="AV177" s="13" t="s">
        <v>83</v>
      </c>
      <c r="AW177" s="13" t="s">
        <v>31</v>
      </c>
      <c r="AX177" s="13" t="s">
        <v>75</v>
      </c>
      <c r="AY177" s="247" t="s">
        <v>130</v>
      </c>
    </row>
    <row r="178" s="14" customFormat="1">
      <c r="A178" s="14"/>
      <c r="B178" s="248"/>
      <c r="C178" s="249"/>
      <c r="D178" s="233" t="s">
        <v>140</v>
      </c>
      <c r="E178" s="250" t="s">
        <v>1</v>
      </c>
      <c r="F178" s="251" t="s">
        <v>660</v>
      </c>
      <c r="G178" s="249"/>
      <c r="H178" s="252">
        <v>145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140</v>
      </c>
      <c r="AU178" s="258" t="s">
        <v>85</v>
      </c>
      <c r="AV178" s="14" t="s">
        <v>85</v>
      </c>
      <c r="AW178" s="14" t="s">
        <v>31</v>
      </c>
      <c r="AX178" s="14" t="s">
        <v>75</v>
      </c>
      <c r="AY178" s="258" t="s">
        <v>130</v>
      </c>
    </row>
    <row r="179" s="13" customFormat="1">
      <c r="A179" s="13"/>
      <c r="B179" s="238"/>
      <c r="C179" s="239"/>
      <c r="D179" s="233" t="s">
        <v>140</v>
      </c>
      <c r="E179" s="240" t="s">
        <v>1</v>
      </c>
      <c r="F179" s="241" t="s">
        <v>204</v>
      </c>
      <c r="G179" s="239"/>
      <c r="H179" s="240" t="s">
        <v>1</v>
      </c>
      <c r="I179" s="242"/>
      <c r="J179" s="239"/>
      <c r="K179" s="239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140</v>
      </c>
      <c r="AU179" s="247" t="s">
        <v>85</v>
      </c>
      <c r="AV179" s="13" t="s">
        <v>83</v>
      </c>
      <c r="AW179" s="13" t="s">
        <v>31</v>
      </c>
      <c r="AX179" s="13" t="s">
        <v>75</v>
      </c>
      <c r="AY179" s="247" t="s">
        <v>130</v>
      </c>
    </row>
    <row r="180" s="14" customFormat="1">
      <c r="A180" s="14"/>
      <c r="B180" s="248"/>
      <c r="C180" s="249"/>
      <c r="D180" s="233" t="s">
        <v>140</v>
      </c>
      <c r="E180" s="250" t="s">
        <v>1</v>
      </c>
      <c r="F180" s="251" t="s">
        <v>683</v>
      </c>
      <c r="G180" s="249"/>
      <c r="H180" s="252">
        <v>-94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140</v>
      </c>
      <c r="AU180" s="258" t="s">
        <v>85</v>
      </c>
      <c r="AV180" s="14" t="s">
        <v>85</v>
      </c>
      <c r="AW180" s="14" t="s">
        <v>31</v>
      </c>
      <c r="AX180" s="14" t="s">
        <v>75</v>
      </c>
      <c r="AY180" s="258" t="s">
        <v>130</v>
      </c>
    </row>
    <row r="181" s="15" customFormat="1">
      <c r="A181" s="15"/>
      <c r="B181" s="259"/>
      <c r="C181" s="260"/>
      <c r="D181" s="233" t="s">
        <v>140</v>
      </c>
      <c r="E181" s="261" t="s">
        <v>1</v>
      </c>
      <c r="F181" s="262" t="s">
        <v>145</v>
      </c>
      <c r="G181" s="260"/>
      <c r="H181" s="263">
        <v>51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9" t="s">
        <v>140</v>
      </c>
      <c r="AU181" s="269" t="s">
        <v>85</v>
      </c>
      <c r="AV181" s="15" t="s">
        <v>136</v>
      </c>
      <c r="AW181" s="15" t="s">
        <v>31</v>
      </c>
      <c r="AX181" s="15" t="s">
        <v>83</v>
      </c>
      <c r="AY181" s="269" t="s">
        <v>130</v>
      </c>
    </row>
    <row r="182" s="2" customFormat="1" ht="16.5" customHeight="1">
      <c r="A182" s="39"/>
      <c r="B182" s="40"/>
      <c r="C182" s="220" t="s">
        <v>177</v>
      </c>
      <c r="D182" s="220" t="s">
        <v>132</v>
      </c>
      <c r="E182" s="221" t="s">
        <v>210</v>
      </c>
      <c r="F182" s="222" t="s">
        <v>211</v>
      </c>
      <c r="G182" s="223" t="s">
        <v>135</v>
      </c>
      <c r="H182" s="224">
        <v>102</v>
      </c>
      <c r="I182" s="225"/>
      <c r="J182" s="224">
        <f>ROUND(I182*H182,2)</f>
        <v>0</v>
      </c>
      <c r="K182" s="226"/>
      <c r="L182" s="45"/>
      <c r="M182" s="227" t="s">
        <v>1</v>
      </c>
      <c r="N182" s="228" t="s">
        <v>40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136</v>
      </c>
      <c r="AT182" s="231" t="s">
        <v>132</v>
      </c>
      <c r="AU182" s="231" t="s">
        <v>85</v>
      </c>
      <c r="AY182" s="18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83</v>
      </c>
      <c r="BK182" s="232">
        <f>ROUND(I182*H182,2)</f>
        <v>0</v>
      </c>
      <c r="BL182" s="18" t="s">
        <v>136</v>
      </c>
      <c r="BM182" s="231" t="s">
        <v>685</v>
      </c>
    </row>
    <row r="183" s="2" customFormat="1" ht="33" customHeight="1">
      <c r="A183" s="39"/>
      <c r="B183" s="40"/>
      <c r="C183" s="220" t="s">
        <v>189</v>
      </c>
      <c r="D183" s="220" t="s">
        <v>132</v>
      </c>
      <c r="E183" s="221" t="s">
        <v>214</v>
      </c>
      <c r="F183" s="222" t="s">
        <v>215</v>
      </c>
      <c r="G183" s="223" t="s">
        <v>176</v>
      </c>
      <c r="H183" s="224">
        <v>204</v>
      </c>
      <c r="I183" s="225"/>
      <c r="J183" s="224">
        <f>ROUND(I183*H183,2)</f>
        <v>0</v>
      </c>
      <c r="K183" s="226"/>
      <c r="L183" s="45"/>
      <c r="M183" s="227" t="s">
        <v>1</v>
      </c>
      <c r="N183" s="228" t="s">
        <v>40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136</v>
      </c>
      <c r="AT183" s="231" t="s">
        <v>132</v>
      </c>
      <c r="AU183" s="231" t="s">
        <v>85</v>
      </c>
      <c r="AY183" s="18" t="s">
        <v>130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83</v>
      </c>
      <c r="BK183" s="232">
        <f>ROUND(I183*H183,2)</f>
        <v>0</v>
      </c>
      <c r="BL183" s="18" t="s">
        <v>136</v>
      </c>
      <c r="BM183" s="231" t="s">
        <v>686</v>
      </c>
    </row>
    <row r="184" s="14" customFormat="1">
      <c r="A184" s="14"/>
      <c r="B184" s="248"/>
      <c r="C184" s="249"/>
      <c r="D184" s="233" t="s">
        <v>140</v>
      </c>
      <c r="E184" s="250" t="s">
        <v>1</v>
      </c>
      <c r="F184" s="251" t="s">
        <v>687</v>
      </c>
      <c r="G184" s="249"/>
      <c r="H184" s="252">
        <v>204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140</v>
      </c>
      <c r="AU184" s="258" t="s">
        <v>85</v>
      </c>
      <c r="AV184" s="14" t="s">
        <v>85</v>
      </c>
      <c r="AW184" s="14" t="s">
        <v>31</v>
      </c>
      <c r="AX184" s="14" t="s">
        <v>83</v>
      </c>
      <c r="AY184" s="258" t="s">
        <v>130</v>
      </c>
    </row>
    <row r="185" s="2" customFormat="1" ht="24.15" customHeight="1">
      <c r="A185" s="39"/>
      <c r="B185" s="40"/>
      <c r="C185" s="220" t="s">
        <v>199</v>
      </c>
      <c r="D185" s="220" t="s">
        <v>132</v>
      </c>
      <c r="E185" s="221" t="s">
        <v>688</v>
      </c>
      <c r="F185" s="222" t="s">
        <v>689</v>
      </c>
      <c r="G185" s="223" t="s">
        <v>153</v>
      </c>
      <c r="H185" s="224">
        <v>10</v>
      </c>
      <c r="I185" s="225"/>
      <c r="J185" s="224">
        <f>ROUND(I185*H185,2)</f>
        <v>0</v>
      </c>
      <c r="K185" s="226"/>
      <c r="L185" s="45"/>
      <c r="M185" s="227" t="s">
        <v>1</v>
      </c>
      <c r="N185" s="228" t="s">
        <v>40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136</v>
      </c>
      <c r="AT185" s="231" t="s">
        <v>132</v>
      </c>
      <c r="AU185" s="231" t="s">
        <v>85</v>
      </c>
      <c r="AY185" s="18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83</v>
      </c>
      <c r="BK185" s="232">
        <f>ROUND(I185*H185,2)</f>
        <v>0</v>
      </c>
      <c r="BL185" s="18" t="s">
        <v>136</v>
      </c>
      <c r="BM185" s="231" t="s">
        <v>690</v>
      </c>
    </row>
    <row r="186" s="13" customFormat="1">
      <c r="A186" s="13"/>
      <c r="B186" s="238"/>
      <c r="C186" s="239"/>
      <c r="D186" s="233" t="s">
        <v>140</v>
      </c>
      <c r="E186" s="240" t="s">
        <v>1</v>
      </c>
      <c r="F186" s="241" t="s">
        <v>691</v>
      </c>
      <c r="G186" s="239"/>
      <c r="H186" s="240" t="s">
        <v>1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140</v>
      </c>
      <c r="AU186" s="247" t="s">
        <v>85</v>
      </c>
      <c r="AV186" s="13" t="s">
        <v>83</v>
      </c>
      <c r="AW186" s="13" t="s">
        <v>31</v>
      </c>
      <c r="AX186" s="13" t="s">
        <v>75</v>
      </c>
      <c r="AY186" s="247" t="s">
        <v>130</v>
      </c>
    </row>
    <row r="187" s="14" customFormat="1">
      <c r="A187" s="14"/>
      <c r="B187" s="248"/>
      <c r="C187" s="249"/>
      <c r="D187" s="233" t="s">
        <v>140</v>
      </c>
      <c r="E187" s="250" t="s">
        <v>1</v>
      </c>
      <c r="F187" s="251" t="s">
        <v>692</v>
      </c>
      <c r="G187" s="249"/>
      <c r="H187" s="252">
        <v>10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140</v>
      </c>
      <c r="AU187" s="258" t="s">
        <v>85</v>
      </c>
      <c r="AV187" s="14" t="s">
        <v>85</v>
      </c>
      <c r="AW187" s="14" t="s">
        <v>31</v>
      </c>
      <c r="AX187" s="14" t="s">
        <v>83</v>
      </c>
      <c r="AY187" s="258" t="s">
        <v>130</v>
      </c>
    </row>
    <row r="188" s="12" customFormat="1" ht="22.8" customHeight="1">
      <c r="A188" s="12"/>
      <c r="B188" s="204"/>
      <c r="C188" s="205"/>
      <c r="D188" s="206" t="s">
        <v>74</v>
      </c>
      <c r="E188" s="218" t="s">
        <v>85</v>
      </c>
      <c r="F188" s="218" t="s">
        <v>226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SUM(P189:P213)</f>
        <v>0</v>
      </c>
      <c r="Q188" s="212"/>
      <c r="R188" s="213">
        <f>SUM(R189:R213)</f>
        <v>24.831189999999999</v>
      </c>
      <c r="S188" s="212"/>
      <c r="T188" s="214">
        <f>SUM(T189:T213)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83</v>
      </c>
      <c r="AT188" s="216" t="s">
        <v>74</v>
      </c>
      <c r="AU188" s="216" t="s">
        <v>83</v>
      </c>
      <c r="AY188" s="215" t="s">
        <v>130</v>
      </c>
      <c r="BK188" s="217">
        <f>SUM(BK189:BK213)</f>
        <v>0</v>
      </c>
    </row>
    <row r="189" s="2" customFormat="1" ht="33" customHeight="1">
      <c r="A189" s="39"/>
      <c r="B189" s="40"/>
      <c r="C189" s="220" t="s">
        <v>206</v>
      </c>
      <c r="D189" s="220" t="s">
        <v>132</v>
      </c>
      <c r="E189" s="221" t="s">
        <v>693</v>
      </c>
      <c r="F189" s="222" t="s">
        <v>694</v>
      </c>
      <c r="G189" s="223" t="s">
        <v>153</v>
      </c>
      <c r="H189" s="224">
        <v>29</v>
      </c>
      <c r="I189" s="225"/>
      <c r="J189" s="224">
        <f>ROUND(I189*H189,2)</f>
        <v>0</v>
      </c>
      <c r="K189" s="226"/>
      <c r="L189" s="45"/>
      <c r="M189" s="227" t="s">
        <v>1</v>
      </c>
      <c r="N189" s="228" t="s">
        <v>40</v>
      </c>
      <c r="O189" s="92"/>
      <c r="P189" s="229">
        <f>O189*H189</f>
        <v>0</v>
      </c>
      <c r="Q189" s="229">
        <v>0.69347000000000003</v>
      </c>
      <c r="R189" s="229">
        <f>Q189*H189</f>
        <v>20.11063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136</v>
      </c>
      <c r="AT189" s="231" t="s">
        <v>132</v>
      </c>
      <c r="AU189" s="231" t="s">
        <v>85</v>
      </c>
      <c r="AY189" s="18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83</v>
      </c>
      <c r="BK189" s="232">
        <f>ROUND(I189*H189,2)</f>
        <v>0</v>
      </c>
      <c r="BL189" s="18" t="s">
        <v>136</v>
      </c>
      <c r="BM189" s="231" t="s">
        <v>695</v>
      </c>
    </row>
    <row r="190" s="13" customFormat="1">
      <c r="A190" s="13"/>
      <c r="B190" s="238"/>
      <c r="C190" s="239"/>
      <c r="D190" s="233" t="s">
        <v>140</v>
      </c>
      <c r="E190" s="240" t="s">
        <v>1</v>
      </c>
      <c r="F190" s="241" t="s">
        <v>696</v>
      </c>
      <c r="G190" s="239"/>
      <c r="H190" s="240" t="s">
        <v>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140</v>
      </c>
      <c r="AU190" s="247" t="s">
        <v>85</v>
      </c>
      <c r="AV190" s="13" t="s">
        <v>83</v>
      </c>
      <c r="AW190" s="13" t="s">
        <v>31</v>
      </c>
      <c r="AX190" s="13" t="s">
        <v>75</v>
      </c>
      <c r="AY190" s="247" t="s">
        <v>130</v>
      </c>
    </row>
    <row r="191" s="13" customFormat="1">
      <c r="A191" s="13"/>
      <c r="B191" s="238"/>
      <c r="C191" s="239"/>
      <c r="D191" s="233" t="s">
        <v>140</v>
      </c>
      <c r="E191" s="240" t="s">
        <v>1</v>
      </c>
      <c r="F191" s="241" t="s">
        <v>697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140</v>
      </c>
      <c r="AU191" s="247" t="s">
        <v>85</v>
      </c>
      <c r="AV191" s="13" t="s">
        <v>83</v>
      </c>
      <c r="AW191" s="13" t="s">
        <v>31</v>
      </c>
      <c r="AX191" s="13" t="s">
        <v>75</v>
      </c>
      <c r="AY191" s="247" t="s">
        <v>130</v>
      </c>
    </row>
    <row r="192" s="14" customFormat="1">
      <c r="A192" s="14"/>
      <c r="B192" s="248"/>
      <c r="C192" s="249"/>
      <c r="D192" s="233" t="s">
        <v>140</v>
      </c>
      <c r="E192" s="250" t="s">
        <v>1</v>
      </c>
      <c r="F192" s="251" t="s">
        <v>698</v>
      </c>
      <c r="G192" s="249"/>
      <c r="H192" s="252">
        <v>29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140</v>
      </c>
      <c r="AU192" s="258" t="s">
        <v>85</v>
      </c>
      <c r="AV192" s="14" t="s">
        <v>85</v>
      </c>
      <c r="AW192" s="14" t="s">
        <v>31</v>
      </c>
      <c r="AX192" s="14" t="s">
        <v>83</v>
      </c>
      <c r="AY192" s="258" t="s">
        <v>130</v>
      </c>
    </row>
    <row r="193" s="2" customFormat="1" ht="24.15" customHeight="1">
      <c r="A193" s="39"/>
      <c r="B193" s="40"/>
      <c r="C193" s="220" t="s">
        <v>8</v>
      </c>
      <c r="D193" s="220" t="s">
        <v>132</v>
      </c>
      <c r="E193" s="221" t="s">
        <v>699</v>
      </c>
      <c r="F193" s="222" t="s">
        <v>700</v>
      </c>
      <c r="G193" s="223" t="s">
        <v>176</v>
      </c>
      <c r="H193" s="224">
        <v>0.31</v>
      </c>
      <c r="I193" s="225"/>
      <c r="J193" s="224">
        <f>ROUND(I193*H193,2)</f>
        <v>0</v>
      </c>
      <c r="K193" s="226"/>
      <c r="L193" s="45"/>
      <c r="M193" s="227" t="s">
        <v>1</v>
      </c>
      <c r="N193" s="228" t="s">
        <v>40</v>
      </c>
      <c r="O193" s="92"/>
      <c r="P193" s="229">
        <f>O193*H193</f>
        <v>0</v>
      </c>
      <c r="Q193" s="229">
        <v>1.0593999999999999</v>
      </c>
      <c r="R193" s="229">
        <f>Q193*H193</f>
        <v>0.32841399999999998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136</v>
      </c>
      <c r="AT193" s="231" t="s">
        <v>132</v>
      </c>
      <c r="AU193" s="231" t="s">
        <v>85</v>
      </c>
      <c r="AY193" s="18" t="s">
        <v>130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83</v>
      </c>
      <c r="BK193" s="232">
        <f>ROUND(I193*H193,2)</f>
        <v>0</v>
      </c>
      <c r="BL193" s="18" t="s">
        <v>136</v>
      </c>
      <c r="BM193" s="231" t="s">
        <v>701</v>
      </c>
    </row>
    <row r="194" s="13" customFormat="1">
      <c r="A194" s="13"/>
      <c r="B194" s="238"/>
      <c r="C194" s="239"/>
      <c r="D194" s="233" t="s">
        <v>140</v>
      </c>
      <c r="E194" s="240" t="s">
        <v>1</v>
      </c>
      <c r="F194" s="241" t="s">
        <v>702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140</v>
      </c>
      <c r="AU194" s="247" t="s">
        <v>85</v>
      </c>
      <c r="AV194" s="13" t="s">
        <v>83</v>
      </c>
      <c r="AW194" s="13" t="s">
        <v>31</v>
      </c>
      <c r="AX194" s="13" t="s">
        <v>75</v>
      </c>
      <c r="AY194" s="247" t="s">
        <v>130</v>
      </c>
    </row>
    <row r="195" s="14" customFormat="1">
      <c r="A195" s="14"/>
      <c r="B195" s="248"/>
      <c r="C195" s="249"/>
      <c r="D195" s="233" t="s">
        <v>140</v>
      </c>
      <c r="E195" s="250" t="s">
        <v>1</v>
      </c>
      <c r="F195" s="251" t="s">
        <v>703</v>
      </c>
      <c r="G195" s="249"/>
      <c r="H195" s="252">
        <v>0.25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140</v>
      </c>
      <c r="AU195" s="258" t="s">
        <v>85</v>
      </c>
      <c r="AV195" s="14" t="s">
        <v>85</v>
      </c>
      <c r="AW195" s="14" t="s">
        <v>31</v>
      </c>
      <c r="AX195" s="14" t="s">
        <v>75</v>
      </c>
      <c r="AY195" s="258" t="s">
        <v>130</v>
      </c>
    </row>
    <row r="196" s="13" customFormat="1">
      <c r="A196" s="13"/>
      <c r="B196" s="238"/>
      <c r="C196" s="239"/>
      <c r="D196" s="233" t="s">
        <v>140</v>
      </c>
      <c r="E196" s="240" t="s">
        <v>1</v>
      </c>
      <c r="F196" s="241" t="s">
        <v>704</v>
      </c>
      <c r="G196" s="239"/>
      <c r="H196" s="240" t="s">
        <v>1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140</v>
      </c>
      <c r="AU196" s="247" t="s">
        <v>85</v>
      </c>
      <c r="AV196" s="13" t="s">
        <v>83</v>
      </c>
      <c r="AW196" s="13" t="s">
        <v>31</v>
      </c>
      <c r="AX196" s="13" t="s">
        <v>75</v>
      </c>
      <c r="AY196" s="247" t="s">
        <v>130</v>
      </c>
    </row>
    <row r="197" s="14" customFormat="1">
      <c r="A197" s="14"/>
      <c r="B197" s="248"/>
      <c r="C197" s="249"/>
      <c r="D197" s="233" t="s">
        <v>140</v>
      </c>
      <c r="E197" s="250" t="s">
        <v>1</v>
      </c>
      <c r="F197" s="251" t="s">
        <v>705</v>
      </c>
      <c r="G197" s="249"/>
      <c r="H197" s="252">
        <v>0.059999999999999998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140</v>
      </c>
      <c r="AU197" s="258" t="s">
        <v>85</v>
      </c>
      <c r="AV197" s="14" t="s">
        <v>85</v>
      </c>
      <c r="AW197" s="14" t="s">
        <v>31</v>
      </c>
      <c r="AX197" s="14" t="s">
        <v>75</v>
      </c>
      <c r="AY197" s="258" t="s">
        <v>130</v>
      </c>
    </row>
    <row r="198" s="15" customFormat="1">
      <c r="A198" s="15"/>
      <c r="B198" s="259"/>
      <c r="C198" s="260"/>
      <c r="D198" s="233" t="s">
        <v>140</v>
      </c>
      <c r="E198" s="261" t="s">
        <v>1</v>
      </c>
      <c r="F198" s="262" t="s">
        <v>145</v>
      </c>
      <c r="G198" s="260"/>
      <c r="H198" s="263">
        <v>0.31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9" t="s">
        <v>140</v>
      </c>
      <c r="AU198" s="269" t="s">
        <v>85</v>
      </c>
      <c r="AV198" s="15" t="s">
        <v>136</v>
      </c>
      <c r="AW198" s="15" t="s">
        <v>31</v>
      </c>
      <c r="AX198" s="15" t="s">
        <v>83</v>
      </c>
      <c r="AY198" s="269" t="s">
        <v>130</v>
      </c>
    </row>
    <row r="199" s="2" customFormat="1" ht="16.5" customHeight="1">
      <c r="A199" s="39"/>
      <c r="B199" s="40"/>
      <c r="C199" s="220" t="s">
        <v>213</v>
      </c>
      <c r="D199" s="220" t="s">
        <v>132</v>
      </c>
      <c r="E199" s="221" t="s">
        <v>706</v>
      </c>
      <c r="F199" s="222" t="s">
        <v>707</v>
      </c>
      <c r="G199" s="223" t="s">
        <v>135</v>
      </c>
      <c r="H199" s="224">
        <v>1</v>
      </c>
      <c r="I199" s="225"/>
      <c r="J199" s="224">
        <f>ROUND(I199*H199,2)</f>
        <v>0</v>
      </c>
      <c r="K199" s="226"/>
      <c r="L199" s="45"/>
      <c r="M199" s="227" t="s">
        <v>1</v>
      </c>
      <c r="N199" s="228" t="s">
        <v>40</v>
      </c>
      <c r="O199" s="92"/>
      <c r="P199" s="229">
        <f>O199*H199</f>
        <v>0</v>
      </c>
      <c r="Q199" s="229">
        <v>2.3010199999999998</v>
      </c>
      <c r="R199" s="229">
        <f>Q199*H199</f>
        <v>2.3010199999999998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136</v>
      </c>
      <c r="AT199" s="231" t="s">
        <v>132</v>
      </c>
      <c r="AU199" s="231" t="s">
        <v>85</v>
      </c>
      <c r="AY199" s="18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83</v>
      </c>
      <c r="BK199" s="232">
        <f>ROUND(I199*H199,2)</f>
        <v>0</v>
      </c>
      <c r="BL199" s="18" t="s">
        <v>136</v>
      </c>
      <c r="BM199" s="231" t="s">
        <v>708</v>
      </c>
    </row>
    <row r="200" s="13" customFormat="1">
      <c r="A200" s="13"/>
      <c r="B200" s="238"/>
      <c r="C200" s="239"/>
      <c r="D200" s="233" t="s">
        <v>140</v>
      </c>
      <c r="E200" s="240" t="s">
        <v>1</v>
      </c>
      <c r="F200" s="241" t="s">
        <v>709</v>
      </c>
      <c r="G200" s="239"/>
      <c r="H200" s="240" t="s">
        <v>1</v>
      </c>
      <c r="I200" s="242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140</v>
      </c>
      <c r="AU200" s="247" t="s">
        <v>85</v>
      </c>
      <c r="AV200" s="13" t="s">
        <v>83</v>
      </c>
      <c r="AW200" s="13" t="s">
        <v>31</v>
      </c>
      <c r="AX200" s="13" t="s">
        <v>75</v>
      </c>
      <c r="AY200" s="247" t="s">
        <v>130</v>
      </c>
    </row>
    <row r="201" s="14" customFormat="1">
      <c r="A201" s="14"/>
      <c r="B201" s="248"/>
      <c r="C201" s="249"/>
      <c r="D201" s="233" t="s">
        <v>140</v>
      </c>
      <c r="E201" s="250" t="s">
        <v>1</v>
      </c>
      <c r="F201" s="251" t="s">
        <v>710</v>
      </c>
      <c r="G201" s="249"/>
      <c r="H201" s="252">
        <v>1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140</v>
      </c>
      <c r="AU201" s="258" t="s">
        <v>85</v>
      </c>
      <c r="AV201" s="14" t="s">
        <v>85</v>
      </c>
      <c r="AW201" s="14" t="s">
        <v>31</v>
      </c>
      <c r="AX201" s="14" t="s">
        <v>83</v>
      </c>
      <c r="AY201" s="258" t="s">
        <v>130</v>
      </c>
    </row>
    <row r="202" s="2" customFormat="1" ht="16.5" customHeight="1">
      <c r="A202" s="39"/>
      <c r="B202" s="40"/>
      <c r="C202" s="220" t="s">
        <v>196</v>
      </c>
      <c r="D202" s="220" t="s">
        <v>132</v>
      </c>
      <c r="E202" s="221" t="s">
        <v>711</v>
      </c>
      <c r="F202" s="222" t="s">
        <v>712</v>
      </c>
      <c r="G202" s="223" t="s">
        <v>153</v>
      </c>
      <c r="H202" s="224">
        <v>4</v>
      </c>
      <c r="I202" s="225"/>
      <c r="J202" s="224">
        <f>ROUND(I202*H202,2)</f>
        <v>0</v>
      </c>
      <c r="K202" s="226"/>
      <c r="L202" s="45"/>
      <c r="M202" s="227" t="s">
        <v>1</v>
      </c>
      <c r="N202" s="228" t="s">
        <v>40</v>
      </c>
      <c r="O202" s="92"/>
      <c r="P202" s="229">
        <f>O202*H202</f>
        <v>0</v>
      </c>
      <c r="Q202" s="229">
        <v>0.0029399999999999999</v>
      </c>
      <c r="R202" s="229">
        <f>Q202*H202</f>
        <v>0.01176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136</v>
      </c>
      <c r="AT202" s="231" t="s">
        <v>132</v>
      </c>
      <c r="AU202" s="231" t="s">
        <v>85</v>
      </c>
      <c r="AY202" s="18" t="s">
        <v>130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83</v>
      </c>
      <c r="BK202" s="232">
        <f>ROUND(I202*H202,2)</f>
        <v>0</v>
      </c>
      <c r="BL202" s="18" t="s">
        <v>136</v>
      </c>
      <c r="BM202" s="231" t="s">
        <v>713</v>
      </c>
    </row>
    <row r="203" s="13" customFormat="1">
      <c r="A203" s="13"/>
      <c r="B203" s="238"/>
      <c r="C203" s="239"/>
      <c r="D203" s="233" t="s">
        <v>140</v>
      </c>
      <c r="E203" s="240" t="s">
        <v>1</v>
      </c>
      <c r="F203" s="241" t="s">
        <v>709</v>
      </c>
      <c r="G203" s="239"/>
      <c r="H203" s="240" t="s">
        <v>1</v>
      </c>
      <c r="I203" s="242"/>
      <c r="J203" s="239"/>
      <c r="K203" s="239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140</v>
      </c>
      <c r="AU203" s="247" t="s">
        <v>85</v>
      </c>
      <c r="AV203" s="13" t="s">
        <v>83</v>
      </c>
      <c r="AW203" s="13" t="s">
        <v>31</v>
      </c>
      <c r="AX203" s="13" t="s">
        <v>75</v>
      </c>
      <c r="AY203" s="247" t="s">
        <v>130</v>
      </c>
    </row>
    <row r="204" s="14" customFormat="1">
      <c r="A204" s="14"/>
      <c r="B204" s="248"/>
      <c r="C204" s="249"/>
      <c r="D204" s="233" t="s">
        <v>140</v>
      </c>
      <c r="E204" s="250" t="s">
        <v>1</v>
      </c>
      <c r="F204" s="251" t="s">
        <v>714</v>
      </c>
      <c r="G204" s="249"/>
      <c r="H204" s="252">
        <v>4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140</v>
      </c>
      <c r="AU204" s="258" t="s">
        <v>85</v>
      </c>
      <c r="AV204" s="14" t="s">
        <v>85</v>
      </c>
      <c r="AW204" s="14" t="s">
        <v>31</v>
      </c>
      <c r="AX204" s="14" t="s">
        <v>83</v>
      </c>
      <c r="AY204" s="258" t="s">
        <v>130</v>
      </c>
    </row>
    <row r="205" s="2" customFormat="1" ht="16.5" customHeight="1">
      <c r="A205" s="39"/>
      <c r="B205" s="40"/>
      <c r="C205" s="220" t="s">
        <v>227</v>
      </c>
      <c r="D205" s="220" t="s">
        <v>132</v>
      </c>
      <c r="E205" s="221" t="s">
        <v>715</v>
      </c>
      <c r="F205" s="222" t="s">
        <v>716</v>
      </c>
      <c r="G205" s="223" t="s">
        <v>153</v>
      </c>
      <c r="H205" s="224">
        <v>4</v>
      </c>
      <c r="I205" s="225"/>
      <c r="J205" s="224">
        <f>ROUND(I205*H205,2)</f>
        <v>0</v>
      </c>
      <c r="K205" s="226"/>
      <c r="L205" s="45"/>
      <c r="M205" s="227" t="s">
        <v>1</v>
      </c>
      <c r="N205" s="228" t="s">
        <v>40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136</v>
      </c>
      <c r="AT205" s="231" t="s">
        <v>132</v>
      </c>
      <c r="AU205" s="231" t="s">
        <v>85</v>
      </c>
      <c r="AY205" s="18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136</v>
      </c>
      <c r="BM205" s="231" t="s">
        <v>717</v>
      </c>
    </row>
    <row r="206" s="2" customFormat="1" ht="16.5" customHeight="1">
      <c r="A206" s="39"/>
      <c r="B206" s="40"/>
      <c r="C206" s="220" t="s">
        <v>233</v>
      </c>
      <c r="D206" s="220" t="s">
        <v>132</v>
      </c>
      <c r="E206" s="221" t="s">
        <v>718</v>
      </c>
      <c r="F206" s="222" t="s">
        <v>719</v>
      </c>
      <c r="G206" s="223" t="s">
        <v>135</v>
      </c>
      <c r="H206" s="224">
        <v>0.90000000000000002</v>
      </c>
      <c r="I206" s="225"/>
      <c r="J206" s="224">
        <f>ROUND(I206*H206,2)</f>
        <v>0</v>
      </c>
      <c r="K206" s="226"/>
      <c r="L206" s="45"/>
      <c r="M206" s="227" t="s">
        <v>1</v>
      </c>
      <c r="N206" s="228" t="s">
        <v>40</v>
      </c>
      <c r="O206" s="92"/>
      <c r="P206" s="229">
        <f>O206*H206</f>
        <v>0</v>
      </c>
      <c r="Q206" s="229">
        <v>2.3010199999999998</v>
      </c>
      <c r="R206" s="229">
        <f>Q206*H206</f>
        <v>2.0709179999999998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136</v>
      </c>
      <c r="AT206" s="231" t="s">
        <v>132</v>
      </c>
      <c r="AU206" s="231" t="s">
        <v>85</v>
      </c>
      <c r="AY206" s="18" t="s">
        <v>130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83</v>
      </c>
      <c r="BK206" s="232">
        <f>ROUND(I206*H206,2)</f>
        <v>0</v>
      </c>
      <c r="BL206" s="18" t="s">
        <v>136</v>
      </c>
      <c r="BM206" s="231" t="s">
        <v>720</v>
      </c>
    </row>
    <row r="207" s="13" customFormat="1">
      <c r="A207" s="13"/>
      <c r="B207" s="238"/>
      <c r="C207" s="239"/>
      <c r="D207" s="233" t="s">
        <v>140</v>
      </c>
      <c r="E207" s="240" t="s">
        <v>1</v>
      </c>
      <c r="F207" s="241" t="s">
        <v>721</v>
      </c>
      <c r="G207" s="239"/>
      <c r="H207" s="240" t="s">
        <v>1</v>
      </c>
      <c r="I207" s="242"/>
      <c r="J207" s="239"/>
      <c r="K207" s="239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140</v>
      </c>
      <c r="AU207" s="247" t="s">
        <v>85</v>
      </c>
      <c r="AV207" s="13" t="s">
        <v>83</v>
      </c>
      <c r="AW207" s="13" t="s">
        <v>31</v>
      </c>
      <c r="AX207" s="13" t="s">
        <v>75</v>
      </c>
      <c r="AY207" s="247" t="s">
        <v>130</v>
      </c>
    </row>
    <row r="208" s="14" customFormat="1">
      <c r="A208" s="14"/>
      <c r="B208" s="248"/>
      <c r="C208" s="249"/>
      <c r="D208" s="233" t="s">
        <v>140</v>
      </c>
      <c r="E208" s="250" t="s">
        <v>1</v>
      </c>
      <c r="F208" s="251" t="s">
        <v>722</v>
      </c>
      <c r="G208" s="249"/>
      <c r="H208" s="252">
        <v>0.32000000000000001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140</v>
      </c>
      <c r="AU208" s="258" t="s">
        <v>85</v>
      </c>
      <c r="AV208" s="14" t="s">
        <v>85</v>
      </c>
      <c r="AW208" s="14" t="s">
        <v>31</v>
      </c>
      <c r="AX208" s="14" t="s">
        <v>75</v>
      </c>
      <c r="AY208" s="258" t="s">
        <v>130</v>
      </c>
    </row>
    <row r="209" s="14" customFormat="1">
      <c r="A209" s="14"/>
      <c r="B209" s="248"/>
      <c r="C209" s="249"/>
      <c r="D209" s="233" t="s">
        <v>140</v>
      </c>
      <c r="E209" s="250" t="s">
        <v>1</v>
      </c>
      <c r="F209" s="251" t="s">
        <v>723</v>
      </c>
      <c r="G209" s="249"/>
      <c r="H209" s="252">
        <v>0.57999999999999996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140</v>
      </c>
      <c r="AU209" s="258" t="s">
        <v>85</v>
      </c>
      <c r="AV209" s="14" t="s">
        <v>85</v>
      </c>
      <c r="AW209" s="14" t="s">
        <v>31</v>
      </c>
      <c r="AX209" s="14" t="s">
        <v>75</v>
      </c>
      <c r="AY209" s="258" t="s">
        <v>130</v>
      </c>
    </row>
    <row r="210" s="15" customFormat="1">
      <c r="A210" s="15"/>
      <c r="B210" s="259"/>
      <c r="C210" s="260"/>
      <c r="D210" s="233" t="s">
        <v>140</v>
      </c>
      <c r="E210" s="261" t="s">
        <v>1</v>
      </c>
      <c r="F210" s="262" t="s">
        <v>145</v>
      </c>
      <c r="G210" s="260"/>
      <c r="H210" s="263">
        <v>0.89999999999999991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9" t="s">
        <v>140</v>
      </c>
      <c r="AU210" s="269" t="s">
        <v>85</v>
      </c>
      <c r="AV210" s="15" t="s">
        <v>136</v>
      </c>
      <c r="AW210" s="15" t="s">
        <v>31</v>
      </c>
      <c r="AX210" s="15" t="s">
        <v>83</v>
      </c>
      <c r="AY210" s="269" t="s">
        <v>130</v>
      </c>
    </row>
    <row r="211" s="2" customFormat="1" ht="16.5" customHeight="1">
      <c r="A211" s="39"/>
      <c r="B211" s="40"/>
      <c r="C211" s="220" t="s">
        <v>244</v>
      </c>
      <c r="D211" s="220" t="s">
        <v>132</v>
      </c>
      <c r="E211" s="221" t="s">
        <v>724</v>
      </c>
      <c r="F211" s="222" t="s">
        <v>725</v>
      </c>
      <c r="G211" s="223" t="s">
        <v>153</v>
      </c>
      <c r="H211" s="224">
        <v>3.2000000000000002</v>
      </c>
      <c r="I211" s="225"/>
      <c r="J211" s="224">
        <f>ROUND(I211*H211,2)</f>
        <v>0</v>
      </c>
      <c r="K211" s="226"/>
      <c r="L211" s="45"/>
      <c r="M211" s="227" t="s">
        <v>1</v>
      </c>
      <c r="N211" s="228" t="s">
        <v>40</v>
      </c>
      <c r="O211" s="92"/>
      <c r="P211" s="229">
        <f>O211*H211</f>
        <v>0</v>
      </c>
      <c r="Q211" s="229">
        <v>0.00264</v>
      </c>
      <c r="R211" s="229">
        <f>Q211*H211</f>
        <v>0.0084480000000000006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136</v>
      </c>
      <c r="AT211" s="231" t="s">
        <v>132</v>
      </c>
      <c r="AU211" s="231" t="s">
        <v>85</v>
      </c>
      <c r="AY211" s="18" t="s">
        <v>130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83</v>
      </c>
      <c r="BK211" s="232">
        <f>ROUND(I211*H211,2)</f>
        <v>0</v>
      </c>
      <c r="BL211" s="18" t="s">
        <v>136</v>
      </c>
      <c r="BM211" s="231" t="s">
        <v>726</v>
      </c>
    </row>
    <row r="212" s="14" customFormat="1">
      <c r="A212" s="14"/>
      <c r="B212" s="248"/>
      <c r="C212" s="249"/>
      <c r="D212" s="233" t="s">
        <v>140</v>
      </c>
      <c r="E212" s="250" t="s">
        <v>1</v>
      </c>
      <c r="F212" s="251" t="s">
        <v>727</v>
      </c>
      <c r="G212" s="249"/>
      <c r="H212" s="252">
        <v>3.2000000000000002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140</v>
      </c>
      <c r="AU212" s="258" t="s">
        <v>85</v>
      </c>
      <c r="AV212" s="14" t="s">
        <v>85</v>
      </c>
      <c r="AW212" s="14" t="s">
        <v>31</v>
      </c>
      <c r="AX212" s="14" t="s">
        <v>83</v>
      </c>
      <c r="AY212" s="258" t="s">
        <v>130</v>
      </c>
    </row>
    <row r="213" s="2" customFormat="1" ht="16.5" customHeight="1">
      <c r="A213" s="39"/>
      <c r="B213" s="40"/>
      <c r="C213" s="220" t="s">
        <v>251</v>
      </c>
      <c r="D213" s="220" t="s">
        <v>132</v>
      </c>
      <c r="E213" s="221" t="s">
        <v>728</v>
      </c>
      <c r="F213" s="222" t="s">
        <v>729</v>
      </c>
      <c r="G213" s="223" t="s">
        <v>153</v>
      </c>
      <c r="H213" s="224">
        <v>3.2000000000000002</v>
      </c>
      <c r="I213" s="225"/>
      <c r="J213" s="224">
        <f>ROUND(I213*H213,2)</f>
        <v>0</v>
      </c>
      <c r="K213" s="226"/>
      <c r="L213" s="45"/>
      <c r="M213" s="227" t="s">
        <v>1</v>
      </c>
      <c r="N213" s="228" t="s">
        <v>40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136</v>
      </c>
      <c r="AT213" s="231" t="s">
        <v>132</v>
      </c>
      <c r="AU213" s="231" t="s">
        <v>85</v>
      </c>
      <c r="AY213" s="18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83</v>
      </c>
      <c r="BK213" s="232">
        <f>ROUND(I213*H213,2)</f>
        <v>0</v>
      </c>
      <c r="BL213" s="18" t="s">
        <v>136</v>
      </c>
      <c r="BM213" s="231" t="s">
        <v>730</v>
      </c>
    </row>
    <row r="214" s="12" customFormat="1" ht="22.8" customHeight="1">
      <c r="A214" s="12"/>
      <c r="B214" s="204"/>
      <c r="C214" s="205"/>
      <c r="D214" s="206" t="s">
        <v>74</v>
      </c>
      <c r="E214" s="218" t="s">
        <v>731</v>
      </c>
      <c r="F214" s="218" t="s">
        <v>732</v>
      </c>
      <c r="G214" s="205"/>
      <c r="H214" s="205"/>
      <c r="I214" s="208"/>
      <c r="J214" s="219">
        <f>BK214</f>
        <v>0</v>
      </c>
      <c r="K214" s="205"/>
      <c r="L214" s="210"/>
      <c r="M214" s="211"/>
      <c r="N214" s="212"/>
      <c r="O214" s="212"/>
      <c r="P214" s="213">
        <f>SUM(P215:P216)</f>
        <v>0</v>
      </c>
      <c r="Q214" s="212"/>
      <c r="R214" s="213">
        <f>SUM(R215:R216)</f>
        <v>0.027300000000000001</v>
      </c>
      <c r="S214" s="212"/>
      <c r="T214" s="214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5" t="s">
        <v>83</v>
      </c>
      <c r="AT214" s="216" t="s">
        <v>74</v>
      </c>
      <c r="AU214" s="216" t="s">
        <v>83</v>
      </c>
      <c r="AY214" s="215" t="s">
        <v>130</v>
      </c>
      <c r="BK214" s="217">
        <f>SUM(BK215:BK216)</f>
        <v>0</v>
      </c>
    </row>
    <row r="215" s="2" customFormat="1" ht="37.8" customHeight="1">
      <c r="A215" s="39"/>
      <c r="B215" s="40"/>
      <c r="C215" s="220" t="s">
        <v>255</v>
      </c>
      <c r="D215" s="220" t="s">
        <v>132</v>
      </c>
      <c r="E215" s="221" t="s">
        <v>733</v>
      </c>
      <c r="F215" s="222" t="s">
        <v>734</v>
      </c>
      <c r="G215" s="223" t="s">
        <v>153</v>
      </c>
      <c r="H215" s="224">
        <v>130</v>
      </c>
      <c r="I215" s="225"/>
      <c r="J215" s="224">
        <f>ROUND(I215*H215,2)</f>
        <v>0</v>
      </c>
      <c r="K215" s="226"/>
      <c r="L215" s="45"/>
      <c r="M215" s="227" t="s">
        <v>1</v>
      </c>
      <c r="N215" s="228" t="s">
        <v>40</v>
      </c>
      <c r="O215" s="92"/>
      <c r="P215" s="229">
        <f>O215*H215</f>
        <v>0</v>
      </c>
      <c r="Q215" s="229">
        <v>0.00021000000000000001</v>
      </c>
      <c r="R215" s="229">
        <f>Q215*H215</f>
        <v>0.027300000000000001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136</v>
      </c>
      <c r="AT215" s="231" t="s">
        <v>132</v>
      </c>
      <c r="AU215" s="231" t="s">
        <v>85</v>
      </c>
      <c r="AY215" s="18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83</v>
      </c>
      <c r="BK215" s="232">
        <f>ROUND(I215*H215,2)</f>
        <v>0</v>
      </c>
      <c r="BL215" s="18" t="s">
        <v>136</v>
      </c>
      <c r="BM215" s="231" t="s">
        <v>735</v>
      </c>
    </row>
    <row r="216" s="14" customFormat="1">
      <c r="A216" s="14"/>
      <c r="B216" s="248"/>
      <c r="C216" s="249"/>
      <c r="D216" s="233" t="s">
        <v>140</v>
      </c>
      <c r="E216" s="250" t="s">
        <v>1</v>
      </c>
      <c r="F216" s="251" t="s">
        <v>736</v>
      </c>
      <c r="G216" s="249"/>
      <c r="H216" s="252">
        <v>130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140</v>
      </c>
      <c r="AU216" s="258" t="s">
        <v>85</v>
      </c>
      <c r="AV216" s="14" t="s">
        <v>85</v>
      </c>
      <c r="AW216" s="14" t="s">
        <v>31</v>
      </c>
      <c r="AX216" s="14" t="s">
        <v>83</v>
      </c>
      <c r="AY216" s="258" t="s">
        <v>130</v>
      </c>
    </row>
    <row r="217" s="12" customFormat="1" ht="22.8" customHeight="1">
      <c r="A217" s="12"/>
      <c r="B217" s="204"/>
      <c r="C217" s="205"/>
      <c r="D217" s="206" t="s">
        <v>74</v>
      </c>
      <c r="E217" s="218" t="s">
        <v>428</v>
      </c>
      <c r="F217" s="218" t="s">
        <v>429</v>
      </c>
      <c r="G217" s="205"/>
      <c r="H217" s="205"/>
      <c r="I217" s="208"/>
      <c r="J217" s="219">
        <f>BK217</f>
        <v>0</v>
      </c>
      <c r="K217" s="205"/>
      <c r="L217" s="210"/>
      <c r="M217" s="211"/>
      <c r="N217" s="212"/>
      <c r="O217" s="212"/>
      <c r="P217" s="213">
        <f>P218</f>
        <v>0</v>
      </c>
      <c r="Q217" s="212"/>
      <c r="R217" s="213">
        <f>R218</f>
        <v>0</v>
      </c>
      <c r="S217" s="212"/>
      <c r="T217" s="214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5" t="s">
        <v>83</v>
      </c>
      <c r="AT217" s="216" t="s">
        <v>74</v>
      </c>
      <c r="AU217" s="216" t="s">
        <v>83</v>
      </c>
      <c r="AY217" s="215" t="s">
        <v>130</v>
      </c>
      <c r="BK217" s="217">
        <f>BK218</f>
        <v>0</v>
      </c>
    </row>
    <row r="218" s="2" customFormat="1" ht="16.5" customHeight="1">
      <c r="A218" s="39"/>
      <c r="B218" s="40"/>
      <c r="C218" s="220" t="s">
        <v>265</v>
      </c>
      <c r="D218" s="220" t="s">
        <v>132</v>
      </c>
      <c r="E218" s="221" t="s">
        <v>737</v>
      </c>
      <c r="F218" s="222" t="s">
        <v>738</v>
      </c>
      <c r="G218" s="223" t="s">
        <v>176</v>
      </c>
      <c r="H218" s="224">
        <v>24.859999999999999</v>
      </c>
      <c r="I218" s="225"/>
      <c r="J218" s="224">
        <f>ROUND(I218*H218,2)</f>
        <v>0</v>
      </c>
      <c r="K218" s="226"/>
      <c r="L218" s="45"/>
      <c r="M218" s="227" t="s">
        <v>1</v>
      </c>
      <c r="N218" s="228" t="s">
        <v>40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136</v>
      </c>
      <c r="AT218" s="231" t="s">
        <v>132</v>
      </c>
      <c r="AU218" s="231" t="s">
        <v>85</v>
      </c>
      <c r="AY218" s="18" t="s">
        <v>130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83</v>
      </c>
      <c r="BK218" s="232">
        <f>ROUND(I218*H218,2)</f>
        <v>0</v>
      </c>
      <c r="BL218" s="18" t="s">
        <v>136</v>
      </c>
      <c r="BM218" s="231" t="s">
        <v>739</v>
      </c>
    </row>
    <row r="219" s="12" customFormat="1" ht="25.92" customHeight="1">
      <c r="A219" s="12"/>
      <c r="B219" s="204"/>
      <c r="C219" s="205"/>
      <c r="D219" s="206" t="s">
        <v>74</v>
      </c>
      <c r="E219" s="207" t="s">
        <v>740</v>
      </c>
      <c r="F219" s="207" t="s">
        <v>741</v>
      </c>
      <c r="G219" s="205"/>
      <c r="H219" s="205"/>
      <c r="I219" s="208"/>
      <c r="J219" s="209">
        <f>BK219</f>
        <v>0</v>
      </c>
      <c r="K219" s="205"/>
      <c r="L219" s="210"/>
      <c r="M219" s="211"/>
      <c r="N219" s="212"/>
      <c r="O219" s="212"/>
      <c r="P219" s="213">
        <f>P220+P300+P307+P326+P340</f>
        <v>0</v>
      </c>
      <c r="Q219" s="212"/>
      <c r="R219" s="213">
        <f>R220+R300+R307+R326+R340</f>
        <v>6.8018597999999999</v>
      </c>
      <c r="S219" s="212"/>
      <c r="T219" s="214">
        <f>T220+T300+T307+T326+T340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5" t="s">
        <v>85</v>
      </c>
      <c r="AT219" s="216" t="s">
        <v>74</v>
      </c>
      <c r="AU219" s="216" t="s">
        <v>75</v>
      </c>
      <c r="AY219" s="215" t="s">
        <v>130</v>
      </c>
      <c r="BK219" s="217">
        <f>BK220+BK300+BK307+BK326+BK340</f>
        <v>0</v>
      </c>
    </row>
    <row r="220" s="12" customFormat="1" ht="22.8" customHeight="1">
      <c r="A220" s="12"/>
      <c r="B220" s="204"/>
      <c r="C220" s="205"/>
      <c r="D220" s="206" t="s">
        <v>74</v>
      </c>
      <c r="E220" s="218" t="s">
        <v>742</v>
      </c>
      <c r="F220" s="218" t="s">
        <v>743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SUM(P221:P299)</f>
        <v>0</v>
      </c>
      <c r="Q220" s="212"/>
      <c r="R220" s="213">
        <f>SUM(R221:R299)</f>
        <v>3.6853478000000002</v>
      </c>
      <c r="S220" s="212"/>
      <c r="T220" s="214">
        <f>SUM(T221:T299)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5" t="s">
        <v>85</v>
      </c>
      <c r="AT220" s="216" t="s">
        <v>74</v>
      </c>
      <c r="AU220" s="216" t="s">
        <v>83</v>
      </c>
      <c r="AY220" s="215" t="s">
        <v>130</v>
      </c>
      <c r="BK220" s="217">
        <f>SUM(BK221:BK299)</f>
        <v>0</v>
      </c>
    </row>
    <row r="221" s="2" customFormat="1" ht="24.15" customHeight="1">
      <c r="A221" s="39"/>
      <c r="B221" s="40"/>
      <c r="C221" s="220" t="s">
        <v>7</v>
      </c>
      <c r="D221" s="220" t="s">
        <v>132</v>
      </c>
      <c r="E221" s="221" t="s">
        <v>744</v>
      </c>
      <c r="F221" s="222" t="s">
        <v>745</v>
      </c>
      <c r="G221" s="223" t="s">
        <v>153</v>
      </c>
      <c r="H221" s="224">
        <v>18.48</v>
      </c>
      <c r="I221" s="225"/>
      <c r="J221" s="224">
        <f>ROUND(I221*H221,2)</f>
        <v>0</v>
      </c>
      <c r="K221" s="226"/>
      <c r="L221" s="45"/>
      <c r="M221" s="227" t="s">
        <v>1</v>
      </c>
      <c r="N221" s="228" t="s">
        <v>40</v>
      </c>
      <c r="O221" s="92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233</v>
      </c>
      <c r="AT221" s="231" t="s">
        <v>132</v>
      </c>
      <c r="AU221" s="231" t="s">
        <v>85</v>
      </c>
      <c r="AY221" s="18" t="s">
        <v>130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83</v>
      </c>
      <c r="BK221" s="232">
        <f>ROUND(I221*H221,2)</f>
        <v>0</v>
      </c>
      <c r="BL221" s="18" t="s">
        <v>233</v>
      </c>
      <c r="BM221" s="231" t="s">
        <v>746</v>
      </c>
    </row>
    <row r="222" s="13" customFormat="1">
      <c r="A222" s="13"/>
      <c r="B222" s="238"/>
      <c r="C222" s="239"/>
      <c r="D222" s="233" t="s">
        <v>140</v>
      </c>
      <c r="E222" s="240" t="s">
        <v>1</v>
      </c>
      <c r="F222" s="241" t="s">
        <v>747</v>
      </c>
      <c r="G222" s="239"/>
      <c r="H222" s="240" t="s">
        <v>1</v>
      </c>
      <c r="I222" s="242"/>
      <c r="J222" s="239"/>
      <c r="K222" s="239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140</v>
      </c>
      <c r="AU222" s="247" t="s">
        <v>85</v>
      </c>
      <c r="AV222" s="13" t="s">
        <v>83</v>
      </c>
      <c r="AW222" s="13" t="s">
        <v>31</v>
      </c>
      <c r="AX222" s="13" t="s">
        <v>75</v>
      </c>
      <c r="AY222" s="247" t="s">
        <v>130</v>
      </c>
    </row>
    <row r="223" s="14" customFormat="1">
      <c r="A223" s="14"/>
      <c r="B223" s="248"/>
      <c r="C223" s="249"/>
      <c r="D223" s="233" t="s">
        <v>140</v>
      </c>
      <c r="E223" s="250" t="s">
        <v>1</v>
      </c>
      <c r="F223" s="251" t="s">
        <v>748</v>
      </c>
      <c r="G223" s="249"/>
      <c r="H223" s="252">
        <v>18.48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140</v>
      </c>
      <c r="AU223" s="258" t="s">
        <v>85</v>
      </c>
      <c r="AV223" s="14" t="s">
        <v>85</v>
      </c>
      <c r="AW223" s="14" t="s">
        <v>31</v>
      </c>
      <c r="AX223" s="14" t="s">
        <v>83</v>
      </c>
      <c r="AY223" s="258" t="s">
        <v>130</v>
      </c>
    </row>
    <row r="224" s="2" customFormat="1" ht="16.5" customHeight="1">
      <c r="A224" s="39"/>
      <c r="B224" s="40"/>
      <c r="C224" s="281" t="s">
        <v>277</v>
      </c>
      <c r="D224" s="281" t="s">
        <v>173</v>
      </c>
      <c r="E224" s="282" t="s">
        <v>749</v>
      </c>
      <c r="F224" s="283" t="s">
        <v>750</v>
      </c>
      <c r="G224" s="284" t="s">
        <v>135</v>
      </c>
      <c r="H224" s="285">
        <v>0.39000000000000001</v>
      </c>
      <c r="I224" s="286"/>
      <c r="J224" s="285">
        <f>ROUND(I224*H224,2)</f>
        <v>0</v>
      </c>
      <c r="K224" s="287"/>
      <c r="L224" s="288"/>
      <c r="M224" s="289" t="s">
        <v>1</v>
      </c>
      <c r="N224" s="290" t="s">
        <v>40</v>
      </c>
      <c r="O224" s="92"/>
      <c r="P224" s="229">
        <f>O224*H224</f>
        <v>0</v>
      </c>
      <c r="Q224" s="229">
        <v>0.55000000000000004</v>
      </c>
      <c r="R224" s="229">
        <f>Q224*H224</f>
        <v>0.21450000000000002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340</v>
      </c>
      <c r="AT224" s="231" t="s">
        <v>173</v>
      </c>
      <c r="AU224" s="231" t="s">
        <v>85</v>
      </c>
      <c r="AY224" s="18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83</v>
      </c>
      <c r="BK224" s="232">
        <f>ROUND(I224*H224,2)</f>
        <v>0</v>
      </c>
      <c r="BL224" s="18" t="s">
        <v>233</v>
      </c>
      <c r="BM224" s="231" t="s">
        <v>751</v>
      </c>
    </row>
    <row r="225" s="13" customFormat="1">
      <c r="A225" s="13"/>
      <c r="B225" s="238"/>
      <c r="C225" s="239"/>
      <c r="D225" s="233" t="s">
        <v>140</v>
      </c>
      <c r="E225" s="240" t="s">
        <v>1</v>
      </c>
      <c r="F225" s="241" t="s">
        <v>752</v>
      </c>
      <c r="G225" s="239"/>
      <c r="H225" s="240" t="s">
        <v>1</v>
      </c>
      <c r="I225" s="242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140</v>
      </c>
      <c r="AU225" s="247" t="s">
        <v>85</v>
      </c>
      <c r="AV225" s="13" t="s">
        <v>83</v>
      </c>
      <c r="AW225" s="13" t="s">
        <v>31</v>
      </c>
      <c r="AX225" s="13" t="s">
        <v>75</v>
      </c>
      <c r="AY225" s="247" t="s">
        <v>130</v>
      </c>
    </row>
    <row r="226" s="14" customFormat="1">
      <c r="A226" s="14"/>
      <c r="B226" s="248"/>
      <c r="C226" s="249"/>
      <c r="D226" s="233" t="s">
        <v>140</v>
      </c>
      <c r="E226" s="250" t="s">
        <v>1</v>
      </c>
      <c r="F226" s="251" t="s">
        <v>753</v>
      </c>
      <c r="G226" s="249"/>
      <c r="H226" s="252">
        <v>0.39000000000000001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8" t="s">
        <v>140</v>
      </c>
      <c r="AU226" s="258" t="s">
        <v>85</v>
      </c>
      <c r="AV226" s="14" t="s">
        <v>85</v>
      </c>
      <c r="AW226" s="14" t="s">
        <v>31</v>
      </c>
      <c r="AX226" s="14" t="s">
        <v>83</v>
      </c>
      <c r="AY226" s="258" t="s">
        <v>130</v>
      </c>
    </row>
    <row r="227" s="2" customFormat="1" ht="24.15" customHeight="1">
      <c r="A227" s="39"/>
      <c r="B227" s="40"/>
      <c r="C227" s="220" t="s">
        <v>285</v>
      </c>
      <c r="D227" s="220" t="s">
        <v>132</v>
      </c>
      <c r="E227" s="221" t="s">
        <v>754</v>
      </c>
      <c r="F227" s="222" t="s">
        <v>755</v>
      </c>
      <c r="G227" s="223" t="s">
        <v>153</v>
      </c>
      <c r="H227" s="224">
        <v>95</v>
      </c>
      <c r="I227" s="225"/>
      <c r="J227" s="224">
        <f>ROUND(I227*H227,2)</f>
        <v>0</v>
      </c>
      <c r="K227" s="226"/>
      <c r="L227" s="45"/>
      <c r="M227" s="227" t="s">
        <v>1</v>
      </c>
      <c r="N227" s="228" t="s">
        <v>40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233</v>
      </c>
      <c r="AT227" s="231" t="s">
        <v>132</v>
      </c>
      <c r="AU227" s="231" t="s">
        <v>85</v>
      </c>
      <c r="AY227" s="18" t="s">
        <v>130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83</v>
      </c>
      <c r="BK227" s="232">
        <f>ROUND(I227*H227,2)</f>
        <v>0</v>
      </c>
      <c r="BL227" s="18" t="s">
        <v>233</v>
      </c>
      <c r="BM227" s="231" t="s">
        <v>756</v>
      </c>
    </row>
    <row r="228" s="13" customFormat="1">
      <c r="A228" s="13"/>
      <c r="B228" s="238"/>
      <c r="C228" s="239"/>
      <c r="D228" s="233" t="s">
        <v>140</v>
      </c>
      <c r="E228" s="240" t="s">
        <v>1</v>
      </c>
      <c r="F228" s="241" t="s">
        <v>757</v>
      </c>
      <c r="G228" s="239"/>
      <c r="H228" s="240" t="s">
        <v>1</v>
      </c>
      <c r="I228" s="242"/>
      <c r="J228" s="239"/>
      <c r="K228" s="239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140</v>
      </c>
      <c r="AU228" s="247" t="s">
        <v>85</v>
      </c>
      <c r="AV228" s="13" t="s">
        <v>83</v>
      </c>
      <c r="AW228" s="13" t="s">
        <v>31</v>
      </c>
      <c r="AX228" s="13" t="s">
        <v>75</v>
      </c>
      <c r="AY228" s="247" t="s">
        <v>130</v>
      </c>
    </row>
    <row r="229" s="14" customFormat="1">
      <c r="A229" s="14"/>
      <c r="B229" s="248"/>
      <c r="C229" s="249"/>
      <c r="D229" s="233" t="s">
        <v>140</v>
      </c>
      <c r="E229" s="250" t="s">
        <v>1</v>
      </c>
      <c r="F229" s="251" t="s">
        <v>758</v>
      </c>
      <c r="G229" s="249"/>
      <c r="H229" s="252">
        <v>95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140</v>
      </c>
      <c r="AU229" s="258" t="s">
        <v>85</v>
      </c>
      <c r="AV229" s="14" t="s">
        <v>85</v>
      </c>
      <c r="AW229" s="14" t="s">
        <v>31</v>
      </c>
      <c r="AX229" s="14" t="s">
        <v>83</v>
      </c>
      <c r="AY229" s="258" t="s">
        <v>130</v>
      </c>
    </row>
    <row r="230" s="2" customFormat="1" ht="24.15" customHeight="1">
      <c r="A230" s="39"/>
      <c r="B230" s="40"/>
      <c r="C230" s="281" t="s">
        <v>294</v>
      </c>
      <c r="D230" s="281" t="s">
        <v>173</v>
      </c>
      <c r="E230" s="282" t="s">
        <v>759</v>
      </c>
      <c r="F230" s="283" t="s">
        <v>760</v>
      </c>
      <c r="G230" s="284" t="s">
        <v>153</v>
      </c>
      <c r="H230" s="285">
        <v>105</v>
      </c>
      <c r="I230" s="286"/>
      <c r="J230" s="285">
        <f>ROUND(I230*H230,2)</f>
        <v>0</v>
      </c>
      <c r="K230" s="287"/>
      <c r="L230" s="288"/>
      <c r="M230" s="289" t="s">
        <v>1</v>
      </c>
      <c r="N230" s="290" t="s">
        <v>40</v>
      </c>
      <c r="O230" s="92"/>
      <c r="P230" s="229">
        <f>O230*H230</f>
        <v>0</v>
      </c>
      <c r="Q230" s="229">
        <v>0.0093100000000000006</v>
      </c>
      <c r="R230" s="229">
        <f>Q230*H230</f>
        <v>0.97755000000000003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340</v>
      </c>
      <c r="AT230" s="231" t="s">
        <v>173</v>
      </c>
      <c r="AU230" s="231" t="s">
        <v>85</v>
      </c>
      <c r="AY230" s="18" t="s">
        <v>130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233</v>
      </c>
      <c r="BM230" s="231" t="s">
        <v>761</v>
      </c>
    </row>
    <row r="231" s="13" customFormat="1">
      <c r="A231" s="13"/>
      <c r="B231" s="238"/>
      <c r="C231" s="239"/>
      <c r="D231" s="233" t="s">
        <v>140</v>
      </c>
      <c r="E231" s="240" t="s">
        <v>1</v>
      </c>
      <c r="F231" s="241" t="s">
        <v>762</v>
      </c>
      <c r="G231" s="239"/>
      <c r="H231" s="240" t="s">
        <v>1</v>
      </c>
      <c r="I231" s="242"/>
      <c r="J231" s="239"/>
      <c r="K231" s="239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140</v>
      </c>
      <c r="AU231" s="247" t="s">
        <v>85</v>
      </c>
      <c r="AV231" s="13" t="s">
        <v>83</v>
      </c>
      <c r="AW231" s="13" t="s">
        <v>31</v>
      </c>
      <c r="AX231" s="13" t="s">
        <v>75</v>
      </c>
      <c r="AY231" s="247" t="s">
        <v>130</v>
      </c>
    </row>
    <row r="232" s="14" customFormat="1">
      <c r="A232" s="14"/>
      <c r="B232" s="248"/>
      <c r="C232" s="249"/>
      <c r="D232" s="233" t="s">
        <v>140</v>
      </c>
      <c r="E232" s="250" t="s">
        <v>1</v>
      </c>
      <c r="F232" s="251" t="s">
        <v>763</v>
      </c>
      <c r="G232" s="249"/>
      <c r="H232" s="252">
        <v>105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8" t="s">
        <v>140</v>
      </c>
      <c r="AU232" s="258" t="s">
        <v>85</v>
      </c>
      <c r="AV232" s="14" t="s">
        <v>85</v>
      </c>
      <c r="AW232" s="14" t="s">
        <v>31</v>
      </c>
      <c r="AX232" s="14" t="s">
        <v>83</v>
      </c>
      <c r="AY232" s="258" t="s">
        <v>130</v>
      </c>
    </row>
    <row r="233" s="2" customFormat="1" ht="33" customHeight="1">
      <c r="A233" s="39"/>
      <c r="B233" s="40"/>
      <c r="C233" s="220" t="s">
        <v>300</v>
      </c>
      <c r="D233" s="220" t="s">
        <v>132</v>
      </c>
      <c r="E233" s="221" t="s">
        <v>764</v>
      </c>
      <c r="F233" s="222" t="s">
        <v>765</v>
      </c>
      <c r="G233" s="223" t="s">
        <v>153</v>
      </c>
      <c r="H233" s="224">
        <v>95</v>
      </c>
      <c r="I233" s="225"/>
      <c r="J233" s="224">
        <f>ROUND(I233*H233,2)</f>
        <v>0</v>
      </c>
      <c r="K233" s="226"/>
      <c r="L233" s="45"/>
      <c r="M233" s="227" t="s">
        <v>1</v>
      </c>
      <c r="N233" s="228" t="s">
        <v>40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233</v>
      </c>
      <c r="AT233" s="231" t="s">
        <v>132</v>
      </c>
      <c r="AU233" s="231" t="s">
        <v>85</v>
      </c>
      <c r="AY233" s="18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233</v>
      </c>
      <c r="BM233" s="231" t="s">
        <v>766</v>
      </c>
    </row>
    <row r="234" s="13" customFormat="1">
      <c r="A234" s="13"/>
      <c r="B234" s="238"/>
      <c r="C234" s="239"/>
      <c r="D234" s="233" t="s">
        <v>140</v>
      </c>
      <c r="E234" s="240" t="s">
        <v>1</v>
      </c>
      <c r="F234" s="241" t="s">
        <v>767</v>
      </c>
      <c r="G234" s="239"/>
      <c r="H234" s="240" t="s">
        <v>1</v>
      </c>
      <c r="I234" s="242"/>
      <c r="J234" s="239"/>
      <c r="K234" s="239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140</v>
      </c>
      <c r="AU234" s="247" t="s">
        <v>85</v>
      </c>
      <c r="AV234" s="13" t="s">
        <v>83</v>
      </c>
      <c r="AW234" s="13" t="s">
        <v>31</v>
      </c>
      <c r="AX234" s="13" t="s">
        <v>75</v>
      </c>
      <c r="AY234" s="247" t="s">
        <v>130</v>
      </c>
    </row>
    <row r="235" s="14" customFormat="1">
      <c r="A235" s="14"/>
      <c r="B235" s="248"/>
      <c r="C235" s="249"/>
      <c r="D235" s="233" t="s">
        <v>140</v>
      </c>
      <c r="E235" s="250" t="s">
        <v>1</v>
      </c>
      <c r="F235" s="251" t="s">
        <v>758</v>
      </c>
      <c r="G235" s="249"/>
      <c r="H235" s="252">
        <v>95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140</v>
      </c>
      <c r="AU235" s="258" t="s">
        <v>85</v>
      </c>
      <c r="AV235" s="14" t="s">
        <v>85</v>
      </c>
      <c r="AW235" s="14" t="s">
        <v>31</v>
      </c>
      <c r="AX235" s="14" t="s">
        <v>83</v>
      </c>
      <c r="AY235" s="258" t="s">
        <v>130</v>
      </c>
    </row>
    <row r="236" s="2" customFormat="1" ht="16.5" customHeight="1">
      <c r="A236" s="39"/>
      <c r="B236" s="40"/>
      <c r="C236" s="220" t="s">
        <v>306</v>
      </c>
      <c r="D236" s="220" t="s">
        <v>132</v>
      </c>
      <c r="E236" s="221" t="s">
        <v>768</v>
      </c>
      <c r="F236" s="222" t="s">
        <v>769</v>
      </c>
      <c r="G236" s="223" t="s">
        <v>315</v>
      </c>
      <c r="H236" s="224">
        <v>122.40000000000001</v>
      </c>
      <c r="I236" s="225"/>
      <c r="J236" s="224">
        <f>ROUND(I236*H236,2)</f>
        <v>0</v>
      </c>
      <c r="K236" s="226"/>
      <c r="L236" s="45"/>
      <c r="M236" s="227" t="s">
        <v>1</v>
      </c>
      <c r="N236" s="228" t="s">
        <v>40</v>
      </c>
      <c r="O236" s="92"/>
      <c r="P236" s="229">
        <f>O236*H236</f>
        <v>0</v>
      </c>
      <c r="Q236" s="229">
        <v>2.0000000000000002E-05</v>
      </c>
      <c r="R236" s="229">
        <f>Q236*H236</f>
        <v>0.0024480000000000005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233</v>
      </c>
      <c r="AT236" s="231" t="s">
        <v>132</v>
      </c>
      <c r="AU236" s="231" t="s">
        <v>85</v>
      </c>
      <c r="AY236" s="18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83</v>
      </c>
      <c r="BK236" s="232">
        <f>ROUND(I236*H236,2)</f>
        <v>0</v>
      </c>
      <c r="BL236" s="18" t="s">
        <v>233</v>
      </c>
      <c r="BM236" s="231" t="s">
        <v>770</v>
      </c>
    </row>
    <row r="237" s="14" customFormat="1">
      <c r="A237" s="14"/>
      <c r="B237" s="248"/>
      <c r="C237" s="249"/>
      <c r="D237" s="233" t="s">
        <v>140</v>
      </c>
      <c r="E237" s="250" t="s">
        <v>1</v>
      </c>
      <c r="F237" s="251" t="s">
        <v>771</v>
      </c>
      <c r="G237" s="249"/>
      <c r="H237" s="252">
        <v>122.40000000000001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140</v>
      </c>
      <c r="AU237" s="258" t="s">
        <v>85</v>
      </c>
      <c r="AV237" s="14" t="s">
        <v>85</v>
      </c>
      <c r="AW237" s="14" t="s">
        <v>31</v>
      </c>
      <c r="AX237" s="14" t="s">
        <v>83</v>
      </c>
      <c r="AY237" s="258" t="s">
        <v>130</v>
      </c>
    </row>
    <row r="238" s="2" customFormat="1" ht="16.5" customHeight="1">
      <c r="A238" s="39"/>
      <c r="B238" s="40"/>
      <c r="C238" s="281" t="s">
        <v>312</v>
      </c>
      <c r="D238" s="281" t="s">
        <v>173</v>
      </c>
      <c r="E238" s="282" t="s">
        <v>772</v>
      </c>
      <c r="F238" s="283" t="s">
        <v>773</v>
      </c>
      <c r="G238" s="284" t="s">
        <v>135</v>
      </c>
      <c r="H238" s="285">
        <v>1.0900000000000001</v>
      </c>
      <c r="I238" s="286"/>
      <c r="J238" s="285">
        <f>ROUND(I238*H238,2)</f>
        <v>0</v>
      </c>
      <c r="K238" s="287"/>
      <c r="L238" s="288"/>
      <c r="M238" s="289" t="s">
        <v>1</v>
      </c>
      <c r="N238" s="290" t="s">
        <v>40</v>
      </c>
      <c r="O238" s="92"/>
      <c r="P238" s="229">
        <f>O238*H238</f>
        <v>0</v>
      </c>
      <c r="Q238" s="229">
        <v>0.55000000000000004</v>
      </c>
      <c r="R238" s="229">
        <f>Q238*H238</f>
        <v>0.59950000000000014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340</v>
      </c>
      <c r="AT238" s="231" t="s">
        <v>173</v>
      </c>
      <c r="AU238" s="231" t="s">
        <v>85</v>
      </c>
      <c r="AY238" s="18" t="s">
        <v>130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233</v>
      </c>
      <c r="BM238" s="231" t="s">
        <v>774</v>
      </c>
    </row>
    <row r="239" s="14" customFormat="1">
      <c r="A239" s="14"/>
      <c r="B239" s="248"/>
      <c r="C239" s="249"/>
      <c r="D239" s="233" t="s">
        <v>140</v>
      </c>
      <c r="E239" s="250" t="s">
        <v>1</v>
      </c>
      <c r="F239" s="251" t="s">
        <v>775</v>
      </c>
      <c r="G239" s="249"/>
      <c r="H239" s="252">
        <v>0.77000000000000002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8" t="s">
        <v>140</v>
      </c>
      <c r="AU239" s="258" t="s">
        <v>85</v>
      </c>
      <c r="AV239" s="14" t="s">
        <v>85</v>
      </c>
      <c r="AW239" s="14" t="s">
        <v>31</v>
      </c>
      <c r="AX239" s="14" t="s">
        <v>75</v>
      </c>
      <c r="AY239" s="258" t="s">
        <v>130</v>
      </c>
    </row>
    <row r="240" s="14" customFormat="1">
      <c r="A240" s="14"/>
      <c r="B240" s="248"/>
      <c r="C240" s="249"/>
      <c r="D240" s="233" t="s">
        <v>140</v>
      </c>
      <c r="E240" s="250" t="s">
        <v>1</v>
      </c>
      <c r="F240" s="251" t="s">
        <v>776</v>
      </c>
      <c r="G240" s="249"/>
      <c r="H240" s="252">
        <v>0.32000000000000001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140</v>
      </c>
      <c r="AU240" s="258" t="s">
        <v>85</v>
      </c>
      <c r="AV240" s="14" t="s">
        <v>85</v>
      </c>
      <c r="AW240" s="14" t="s">
        <v>31</v>
      </c>
      <c r="AX240" s="14" t="s">
        <v>75</v>
      </c>
      <c r="AY240" s="258" t="s">
        <v>130</v>
      </c>
    </row>
    <row r="241" s="15" customFormat="1">
      <c r="A241" s="15"/>
      <c r="B241" s="259"/>
      <c r="C241" s="260"/>
      <c r="D241" s="233" t="s">
        <v>140</v>
      </c>
      <c r="E241" s="261" t="s">
        <v>1</v>
      </c>
      <c r="F241" s="262" t="s">
        <v>145</v>
      </c>
      <c r="G241" s="260"/>
      <c r="H241" s="263">
        <v>1.0900000000000001</v>
      </c>
      <c r="I241" s="264"/>
      <c r="J241" s="260"/>
      <c r="K241" s="260"/>
      <c r="L241" s="265"/>
      <c r="M241" s="266"/>
      <c r="N241" s="267"/>
      <c r="O241" s="267"/>
      <c r="P241" s="267"/>
      <c r="Q241" s="267"/>
      <c r="R241" s="267"/>
      <c r="S241" s="267"/>
      <c r="T241" s="26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9" t="s">
        <v>140</v>
      </c>
      <c r="AU241" s="269" t="s">
        <v>85</v>
      </c>
      <c r="AV241" s="15" t="s">
        <v>136</v>
      </c>
      <c r="AW241" s="15" t="s">
        <v>31</v>
      </c>
      <c r="AX241" s="15" t="s">
        <v>83</v>
      </c>
      <c r="AY241" s="269" t="s">
        <v>130</v>
      </c>
    </row>
    <row r="242" s="2" customFormat="1" ht="24.15" customHeight="1">
      <c r="A242" s="39"/>
      <c r="B242" s="40"/>
      <c r="C242" s="220" t="s">
        <v>319</v>
      </c>
      <c r="D242" s="220" t="s">
        <v>132</v>
      </c>
      <c r="E242" s="221" t="s">
        <v>777</v>
      </c>
      <c r="F242" s="222" t="s">
        <v>778</v>
      </c>
      <c r="G242" s="223" t="s">
        <v>135</v>
      </c>
      <c r="H242" s="224">
        <v>3.1499999999999999</v>
      </c>
      <c r="I242" s="225"/>
      <c r="J242" s="224">
        <f>ROUND(I242*H242,2)</f>
        <v>0</v>
      </c>
      <c r="K242" s="226"/>
      <c r="L242" s="45"/>
      <c r="M242" s="227" t="s">
        <v>1</v>
      </c>
      <c r="N242" s="228" t="s">
        <v>40</v>
      </c>
      <c r="O242" s="92"/>
      <c r="P242" s="229">
        <f>O242*H242</f>
        <v>0</v>
      </c>
      <c r="Q242" s="229">
        <v>0.023300000000000001</v>
      </c>
      <c r="R242" s="229">
        <f>Q242*H242</f>
        <v>0.073395000000000002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233</v>
      </c>
      <c r="AT242" s="231" t="s">
        <v>132</v>
      </c>
      <c r="AU242" s="231" t="s">
        <v>85</v>
      </c>
      <c r="AY242" s="18" t="s">
        <v>130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83</v>
      </c>
      <c r="BK242" s="232">
        <f>ROUND(I242*H242,2)</f>
        <v>0</v>
      </c>
      <c r="BL242" s="18" t="s">
        <v>233</v>
      </c>
      <c r="BM242" s="231" t="s">
        <v>779</v>
      </c>
    </row>
    <row r="243" s="13" customFormat="1">
      <c r="A243" s="13"/>
      <c r="B243" s="238"/>
      <c r="C243" s="239"/>
      <c r="D243" s="233" t="s">
        <v>140</v>
      </c>
      <c r="E243" s="240" t="s">
        <v>1</v>
      </c>
      <c r="F243" s="241" t="s">
        <v>752</v>
      </c>
      <c r="G243" s="239"/>
      <c r="H243" s="240" t="s">
        <v>1</v>
      </c>
      <c r="I243" s="242"/>
      <c r="J243" s="239"/>
      <c r="K243" s="239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140</v>
      </c>
      <c r="AU243" s="247" t="s">
        <v>85</v>
      </c>
      <c r="AV243" s="13" t="s">
        <v>83</v>
      </c>
      <c r="AW243" s="13" t="s">
        <v>31</v>
      </c>
      <c r="AX243" s="13" t="s">
        <v>75</v>
      </c>
      <c r="AY243" s="247" t="s">
        <v>130</v>
      </c>
    </row>
    <row r="244" s="14" customFormat="1">
      <c r="A244" s="14"/>
      <c r="B244" s="248"/>
      <c r="C244" s="249"/>
      <c r="D244" s="233" t="s">
        <v>140</v>
      </c>
      <c r="E244" s="250" t="s">
        <v>1</v>
      </c>
      <c r="F244" s="251" t="s">
        <v>780</v>
      </c>
      <c r="G244" s="249"/>
      <c r="H244" s="252">
        <v>0.34999999999999998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8" t="s">
        <v>140</v>
      </c>
      <c r="AU244" s="258" t="s">
        <v>85</v>
      </c>
      <c r="AV244" s="14" t="s">
        <v>85</v>
      </c>
      <c r="AW244" s="14" t="s">
        <v>31</v>
      </c>
      <c r="AX244" s="14" t="s">
        <v>75</v>
      </c>
      <c r="AY244" s="258" t="s">
        <v>130</v>
      </c>
    </row>
    <row r="245" s="13" customFormat="1">
      <c r="A245" s="13"/>
      <c r="B245" s="238"/>
      <c r="C245" s="239"/>
      <c r="D245" s="233" t="s">
        <v>140</v>
      </c>
      <c r="E245" s="240" t="s">
        <v>1</v>
      </c>
      <c r="F245" s="241" t="s">
        <v>781</v>
      </c>
      <c r="G245" s="239"/>
      <c r="H245" s="240" t="s">
        <v>1</v>
      </c>
      <c r="I245" s="242"/>
      <c r="J245" s="239"/>
      <c r="K245" s="239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140</v>
      </c>
      <c r="AU245" s="247" t="s">
        <v>85</v>
      </c>
      <c r="AV245" s="13" t="s">
        <v>83</v>
      </c>
      <c r="AW245" s="13" t="s">
        <v>31</v>
      </c>
      <c r="AX245" s="13" t="s">
        <v>75</v>
      </c>
      <c r="AY245" s="247" t="s">
        <v>130</v>
      </c>
    </row>
    <row r="246" s="14" customFormat="1">
      <c r="A246" s="14"/>
      <c r="B246" s="248"/>
      <c r="C246" s="249"/>
      <c r="D246" s="233" t="s">
        <v>140</v>
      </c>
      <c r="E246" s="250" t="s">
        <v>1</v>
      </c>
      <c r="F246" s="251" t="s">
        <v>782</v>
      </c>
      <c r="G246" s="249"/>
      <c r="H246" s="252">
        <v>1.8100000000000001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140</v>
      </c>
      <c r="AU246" s="258" t="s">
        <v>85</v>
      </c>
      <c r="AV246" s="14" t="s">
        <v>85</v>
      </c>
      <c r="AW246" s="14" t="s">
        <v>31</v>
      </c>
      <c r="AX246" s="14" t="s">
        <v>75</v>
      </c>
      <c r="AY246" s="258" t="s">
        <v>130</v>
      </c>
    </row>
    <row r="247" s="13" customFormat="1">
      <c r="A247" s="13"/>
      <c r="B247" s="238"/>
      <c r="C247" s="239"/>
      <c r="D247" s="233" t="s">
        <v>140</v>
      </c>
      <c r="E247" s="240" t="s">
        <v>1</v>
      </c>
      <c r="F247" s="241" t="s">
        <v>783</v>
      </c>
      <c r="G247" s="239"/>
      <c r="H247" s="240" t="s">
        <v>1</v>
      </c>
      <c r="I247" s="242"/>
      <c r="J247" s="239"/>
      <c r="K247" s="239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140</v>
      </c>
      <c r="AU247" s="247" t="s">
        <v>85</v>
      </c>
      <c r="AV247" s="13" t="s">
        <v>83</v>
      </c>
      <c r="AW247" s="13" t="s">
        <v>31</v>
      </c>
      <c r="AX247" s="13" t="s">
        <v>75</v>
      </c>
      <c r="AY247" s="247" t="s">
        <v>130</v>
      </c>
    </row>
    <row r="248" s="14" customFormat="1">
      <c r="A248" s="14"/>
      <c r="B248" s="248"/>
      <c r="C248" s="249"/>
      <c r="D248" s="233" t="s">
        <v>140</v>
      </c>
      <c r="E248" s="250" t="s">
        <v>1</v>
      </c>
      <c r="F248" s="251" t="s">
        <v>784</v>
      </c>
      <c r="G248" s="249"/>
      <c r="H248" s="252">
        <v>0.69999999999999996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140</v>
      </c>
      <c r="AU248" s="258" t="s">
        <v>85</v>
      </c>
      <c r="AV248" s="14" t="s">
        <v>85</v>
      </c>
      <c r="AW248" s="14" t="s">
        <v>31</v>
      </c>
      <c r="AX248" s="14" t="s">
        <v>75</v>
      </c>
      <c r="AY248" s="258" t="s">
        <v>130</v>
      </c>
    </row>
    <row r="249" s="14" customFormat="1">
      <c r="A249" s="14"/>
      <c r="B249" s="248"/>
      <c r="C249" s="249"/>
      <c r="D249" s="233" t="s">
        <v>140</v>
      </c>
      <c r="E249" s="250" t="s">
        <v>1</v>
      </c>
      <c r="F249" s="251" t="s">
        <v>785</v>
      </c>
      <c r="G249" s="249"/>
      <c r="H249" s="252">
        <v>0.28999999999999998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8" t="s">
        <v>140</v>
      </c>
      <c r="AU249" s="258" t="s">
        <v>85</v>
      </c>
      <c r="AV249" s="14" t="s">
        <v>85</v>
      </c>
      <c r="AW249" s="14" t="s">
        <v>31</v>
      </c>
      <c r="AX249" s="14" t="s">
        <v>75</v>
      </c>
      <c r="AY249" s="258" t="s">
        <v>130</v>
      </c>
    </row>
    <row r="250" s="15" customFormat="1">
      <c r="A250" s="15"/>
      <c r="B250" s="259"/>
      <c r="C250" s="260"/>
      <c r="D250" s="233" t="s">
        <v>140</v>
      </c>
      <c r="E250" s="261" t="s">
        <v>1</v>
      </c>
      <c r="F250" s="262" t="s">
        <v>145</v>
      </c>
      <c r="G250" s="260"/>
      <c r="H250" s="263">
        <v>3.1500000000000004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9" t="s">
        <v>140</v>
      </c>
      <c r="AU250" s="269" t="s">
        <v>85</v>
      </c>
      <c r="AV250" s="15" t="s">
        <v>136</v>
      </c>
      <c r="AW250" s="15" t="s">
        <v>31</v>
      </c>
      <c r="AX250" s="15" t="s">
        <v>83</v>
      </c>
      <c r="AY250" s="269" t="s">
        <v>130</v>
      </c>
    </row>
    <row r="251" s="2" customFormat="1" ht="24.15" customHeight="1">
      <c r="A251" s="39"/>
      <c r="B251" s="40"/>
      <c r="C251" s="220" t="s">
        <v>324</v>
      </c>
      <c r="D251" s="220" t="s">
        <v>132</v>
      </c>
      <c r="E251" s="221" t="s">
        <v>786</v>
      </c>
      <c r="F251" s="222" t="s">
        <v>787</v>
      </c>
      <c r="G251" s="223" t="s">
        <v>315</v>
      </c>
      <c r="H251" s="224">
        <v>44.560000000000002</v>
      </c>
      <c r="I251" s="225"/>
      <c r="J251" s="224">
        <f>ROUND(I251*H251,2)</f>
        <v>0</v>
      </c>
      <c r="K251" s="226"/>
      <c r="L251" s="45"/>
      <c r="M251" s="227" t="s">
        <v>1</v>
      </c>
      <c r="N251" s="228" t="s">
        <v>40</v>
      </c>
      <c r="O251" s="92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233</v>
      </c>
      <c r="AT251" s="231" t="s">
        <v>132</v>
      </c>
      <c r="AU251" s="231" t="s">
        <v>85</v>
      </c>
      <c r="AY251" s="18" t="s">
        <v>130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83</v>
      </c>
      <c r="BK251" s="232">
        <f>ROUND(I251*H251,2)</f>
        <v>0</v>
      </c>
      <c r="BL251" s="18" t="s">
        <v>233</v>
      </c>
      <c r="BM251" s="231" t="s">
        <v>788</v>
      </c>
    </row>
    <row r="252" s="13" customFormat="1">
      <c r="A252" s="13"/>
      <c r="B252" s="238"/>
      <c r="C252" s="239"/>
      <c r="D252" s="233" t="s">
        <v>140</v>
      </c>
      <c r="E252" s="240" t="s">
        <v>1</v>
      </c>
      <c r="F252" s="241" t="s">
        <v>789</v>
      </c>
      <c r="G252" s="239"/>
      <c r="H252" s="240" t="s">
        <v>1</v>
      </c>
      <c r="I252" s="242"/>
      <c r="J252" s="239"/>
      <c r="K252" s="239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140</v>
      </c>
      <c r="AU252" s="247" t="s">
        <v>85</v>
      </c>
      <c r="AV252" s="13" t="s">
        <v>83</v>
      </c>
      <c r="AW252" s="13" t="s">
        <v>31</v>
      </c>
      <c r="AX252" s="13" t="s">
        <v>75</v>
      </c>
      <c r="AY252" s="247" t="s">
        <v>130</v>
      </c>
    </row>
    <row r="253" s="13" customFormat="1">
      <c r="A253" s="13"/>
      <c r="B253" s="238"/>
      <c r="C253" s="239"/>
      <c r="D253" s="233" t="s">
        <v>140</v>
      </c>
      <c r="E253" s="240" t="s">
        <v>1</v>
      </c>
      <c r="F253" s="241" t="s">
        <v>790</v>
      </c>
      <c r="G253" s="239"/>
      <c r="H253" s="240" t="s">
        <v>1</v>
      </c>
      <c r="I253" s="242"/>
      <c r="J253" s="239"/>
      <c r="K253" s="239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140</v>
      </c>
      <c r="AU253" s="247" t="s">
        <v>85</v>
      </c>
      <c r="AV253" s="13" t="s">
        <v>83</v>
      </c>
      <c r="AW253" s="13" t="s">
        <v>31</v>
      </c>
      <c r="AX253" s="13" t="s">
        <v>75</v>
      </c>
      <c r="AY253" s="247" t="s">
        <v>130</v>
      </c>
    </row>
    <row r="254" s="14" customFormat="1">
      <c r="A254" s="14"/>
      <c r="B254" s="248"/>
      <c r="C254" s="249"/>
      <c r="D254" s="233" t="s">
        <v>140</v>
      </c>
      <c r="E254" s="250" t="s">
        <v>1</v>
      </c>
      <c r="F254" s="251" t="s">
        <v>791</v>
      </c>
      <c r="G254" s="249"/>
      <c r="H254" s="252">
        <v>44.560000000000002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140</v>
      </c>
      <c r="AU254" s="258" t="s">
        <v>85</v>
      </c>
      <c r="AV254" s="14" t="s">
        <v>85</v>
      </c>
      <c r="AW254" s="14" t="s">
        <v>31</v>
      </c>
      <c r="AX254" s="14" t="s">
        <v>83</v>
      </c>
      <c r="AY254" s="258" t="s">
        <v>130</v>
      </c>
    </row>
    <row r="255" s="2" customFormat="1" ht="21.75" customHeight="1">
      <c r="A255" s="39"/>
      <c r="B255" s="40"/>
      <c r="C255" s="281" t="s">
        <v>330</v>
      </c>
      <c r="D255" s="281" t="s">
        <v>173</v>
      </c>
      <c r="E255" s="282" t="s">
        <v>792</v>
      </c>
      <c r="F255" s="283" t="s">
        <v>793</v>
      </c>
      <c r="G255" s="284" t="s">
        <v>135</v>
      </c>
      <c r="H255" s="285">
        <v>0.55000000000000004</v>
      </c>
      <c r="I255" s="286"/>
      <c r="J255" s="285">
        <f>ROUND(I255*H255,2)</f>
        <v>0</v>
      </c>
      <c r="K255" s="287"/>
      <c r="L255" s="288"/>
      <c r="M255" s="289" t="s">
        <v>1</v>
      </c>
      <c r="N255" s="290" t="s">
        <v>40</v>
      </c>
      <c r="O255" s="92"/>
      <c r="P255" s="229">
        <f>O255*H255</f>
        <v>0</v>
      </c>
      <c r="Q255" s="229">
        <v>0.55000000000000004</v>
      </c>
      <c r="R255" s="229">
        <f>Q255*H255</f>
        <v>0.30250000000000005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340</v>
      </c>
      <c r="AT255" s="231" t="s">
        <v>173</v>
      </c>
      <c r="AU255" s="231" t="s">
        <v>85</v>
      </c>
      <c r="AY255" s="18" t="s">
        <v>130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83</v>
      </c>
      <c r="BK255" s="232">
        <f>ROUND(I255*H255,2)</f>
        <v>0</v>
      </c>
      <c r="BL255" s="18" t="s">
        <v>233</v>
      </c>
      <c r="BM255" s="231" t="s">
        <v>794</v>
      </c>
    </row>
    <row r="256" s="14" customFormat="1">
      <c r="A256" s="14"/>
      <c r="B256" s="248"/>
      <c r="C256" s="249"/>
      <c r="D256" s="233" t="s">
        <v>140</v>
      </c>
      <c r="E256" s="250" t="s">
        <v>1</v>
      </c>
      <c r="F256" s="251" t="s">
        <v>795</v>
      </c>
      <c r="G256" s="249"/>
      <c r="H256" s="252">
        <v>0.55000000000000004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140</v>
      </c>
      <c r="AU256" s="258" t="s">
        <v>85</v>
      </c>
      <c r="AV256" s="14" t="s">
        <v>85</v>
      </c>
      <c r="AW256" s="14" t="s">
        <v>31</v>
      </c>
      <c r="AX256" s="14" t="s">
        <v>83</v>
      </c>
      <c r="AY256" s="258" t="s">
        <v>130</v>
      </c>
    </row>
    <row r="257" s="2" customFormat="1" ht="24.15" customHeight="1">
      <c r="A257" s="39"/>
      <c r="B257" s="40"/>
      <c r="C257" s="220" t="s">
        <v>334</v>
      </c>
      <c r="D257" s="220" t="s">
        <v>132</v>
      </c>
      <c r="E257" s="221" t="s">
        <v>796</v>
      </c>
      <c r="F257" s="222" t="s">
        <v>797</v>
      </c>
      <c r="G257" s="223" t="s">
        <v>315</v>
      </c>
      <c r="H257" s="224">
        <v>52.350000000000001</v>
      </c>
      <c r="I257" s="225"/>
      <c r="J257" s="224">
        <f>ROUND(I257*H257,2)</f>
        <v>0</v>
      </c>
      <c r="K257" s="226"/>
      <c r="L257" s="45"/>
      <c r="M257" s="227" t="s">
        <v>1</v>
      </c>
      <c r="N257" s="228" t="s">
        <v>40</v>
      </c>
      <c r="O257" s="92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233</v>
      </c>
      <c r="AT257" s="231" t="s">
        <v>132</v>
      </c>
      <c r="AU257" s="231" t="s">
        <v>85</v>
      </c>
      <c r="AY257" s="18" t="s">
        <v>130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83</v>
      </c>
      <c r="BK257" s="232">
        <f>ROUND(I257*H257,2)</f>
        <v>0</v>
      </c>
      <c r="BL257" s="18" t="s">
        <v>233</v>
      </c>
      <c r="BM257" s="231" t="s">
        <v>798</v>
      </c>
    </row>
    <row r="258" s="13" customFormat="1">
      <c r="A258" s="13"/>
      <c r="B258" s="238"/>
      <c r="C258" s="239"/>
      <c r="D258" s="233" t="s">
        <v>140</v>
      </c>
      <c r="E258" s="240" t="s">
        <v>1</v>
      </c>
      <c r="F258" s="241" t="s">
        <v>789</v>
      </c>
      <c r="G258" s="239"/>
      <c r="H258" s="240" t="s">
        <v>1</v>
      </c>
      <c r="I258" s="242"/>
      <c r="J258" s="239"/>
      <c r="K258" s="239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140</v>
      </c>
      <c r="AU258" s="247" t="s">
        <v>85</v>
      </c>
      <c r="AV258" s="13" t="s">
        <v>83</v>
      </c>
      <c r="AW258" s="13" t="s">
        <v>31</v>
      </c>
      <c r="AX258" s="13" t="s">
        <v>75</v>
      </c>
      <c r="AY258" s="247" t="s">
        <v>130</v>
      </c>
    </row>
    <row r="259" s="13" customFormat="1">
      <c r="A259" s="13"/>
      <c r="B259" s="238"/>
      <c r="C259" s="239"/>
      <c r="D259" s="233" t="s">
        <v>140</v>
      </c>
      <c r="E259" s="240" t="s">
        <v>1</v>
      </c>
      <c r="F259" s="241" t="s">
        <v>799</v>
      </c>
      <c r="G259" s="239"/>
      <c r="H259" s="240" t="s">
        <v>1</v>
      </c>
      <c r="I259" s="242"/>
      <c r="J259" s="239"/>
      <c r="K259" s="239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140</v>
      </c>
      <c r="AU259" s="247" t="s">
        <v>85</v>
      </c>
      <c r="AV259" s="13" t="s">
        <v>83</v>
      </c>
      <c r="AW259" s="13" t="s">
        <v>31</v>
      </c>
      <c r="AX259" s="13" t="s">
        <v>75</v>
      </c>
      <c r="AY259" s="247" t="s">
        <v>130</v>
      </c>
    </row>
    <row r="260" s="14" customFormat="1">
      <c r="A260" s="14"/>
      <c r="B260" s="248"/>
      <c r="C260" s="249"/>
      <c r="D260" s="233" t="s">
        <v>140</v>
      </c>
      <c r="E260" s="250" t="s">
        <v>1</v>
      </c>
      <c r="F260" s="251" t="s">
        <v>800</v>
      </c>
      <c r="G260" s="249"/>
      <c r="H260" s="252">
        <v>28.350000000000001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140</v>
      </c>
      <c r="AU260" s="258" t="s">
        <v>85</v>
      </c>
      <c r="AV260" s="14" t="s">
        <v>85</v>
      </c>
      <c r="AW260" s="14" t="s">
        <v>31</v>
      </c>
      <c r="AX260" s="14" t="s">
        <v>75</v>
      </c>
      <c r="AY260" s="258" t="s">
        <v>130</v>
      </c>
    </row>
    <row r="261" s="13" customFormat="1">
      <c r="A261" s="13"/>
      <c r="B261" s="238"/>
      <c r="C261" s="239"/>
      <c r="D261" s="233" t="s">
        <v>140</v>
      </c>
      <c r="E261" s="240" t="s">
        <v>1</v>
      </c>
      <c r="F261" s="241" t="s">
        <v>801</v>
      </c>
      <c r="G261" s="239"/>
      <c r="H261" s="240" t="s">
        <v>1</v>
      </c>
      <c r="I261" s="242"/>
      <c r="J261" s="239"/>
      <c r="K261" s="239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140</v>
      </c>
      <c r="AU261" s="247" t="s">
        <v>85</v>
      </c>
      <c r="AV261" s="13" t="s">
        <v>83</v>
      </c>
      <c r="AW261" s="13" t="s">
        <v>31</v>
      </c>
      <c r="AX261" s="13" t="s">
        <v>75</v>
      </c>
      <c r="AY261" s="247" t="s">
        <v>130</v>
      </c>
    </row>
    <row r="262" s="14" customFormat="1">
      <c r="A262" s="14"/>
      <c r="B262" s="248"/>
      <c r="C262" s="249"/>
      <c r="D262" s="233" t="s">
        <v>140</v>
      </c>
      <c r="E262" s="250" t="s">
        <v>1</v>
      </c>
      <c r="F262" s="251" t="s">
        <v>802</v>
      </c>
      <c r="G262" s="249"/>
      <c r="H262" s="252">
        <v>24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140</v>
      </c>
      <c r="AU262" s="258" t="s">
        <v>85</v>
      </c>
      <c r="AV262" s="14" t="s">
        <v>85</v>
      </c>
      <c r="AW262" s="14" t="s">
        <v>31</v>
      </c>
      <c r="AX262" s="14" t="s">
        <v>75</v>
      </c>
      <c r="AY262" s="258" t="s">
        <v>130</v>
      </c>
    </row>
    <row r="263" s="15" customFormat="1">
      <c r="A263" s="15"/>
      <c r="B263" s="259"/>
      <c r="C263" s="260"/>
      <c r="D263" s="233" t="s">
        <v>140</v>
      </c>
      <c r="E263" s="261" t="s">
        <v>1</v>
      </c>
      <c r="F263" s="262" t="s">
        <v>145</v>
      </c>
      <c r="G263" s="260"/>
      <c r="H263" s="263">
        <v>52.350000000000001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9" t="s">
        <v>140</v>
      </c>
      <c r="AU263" s="269" t="s">
        <v>85</v>
      </c>
      <c r="AV263" s="15" t="s">
        <v>136</v>
      </c>
      <c r="AW263" s="15" t="s">
        <v>31</v>
      </c>
      <c r="AX263" s="15" t="s">
        <v>83</v>
      </c>
      <c r="AY263" s="269" t="s">
        <v>130</v>
      </c>
    </row>
    <row r="264" s="2" customFormat="1" ht="21.75" customHeight="1">
      <c r="A264" s="39"/>
      <c r="B264" s="40"/>
      <c r="C264" s="281" t="s">
        <v>340</v>
      </c>
      <c r="D264" s="281" t="s">
        <v>173</v>
      </c>
      <c r="E264" s="282" t="s">
        <v>803</v>
      </c>
      <c r="F264" s="283" t="s">
        <v>804</v>
      </c>
      <c r="G264" s="284" t="s">
        <v>135</v>
      </c>
      <c r="H264" s="285">
        <v>1.1299999999999999</v>
      </c>
      <c r="I264" s="286"/>
      <c r="J264" s="285">
        <f>ROUND(I264*H264,2)</f>
        <v>0</v>
      </c>
      <c r="K264" s="287"/>
      <c r="L264" s="288"/>
      <c r="M264" s="289" t="s">
        <v>1</v>
      </c>
      <c r="N264" s="290" t="s">
        <v>40</v>
      </c>
      <c r="O264" s="92"/>
      <c r="P264" s="229">
        <f>O264*H264</f>
        <v>0</v>
      </c>
      <c r="Q264" s="229">
        <v>0.55000000000000004</v>
      </c>
      <c r="R264" s="229">
        <f>Q264*H264</f>
        <v>0.62149999999999994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340</v>
      </c>
      <c r="AT264" s="231" t="s">
        <v>173</v>
      </c>
      <c r="AU264" s="231" t="s">
        <v>85</v>
      </c>
      <c r="AY264" s="18" t="s">
        <v>130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83</v>
      </c>
      <c r="BK264" s="232">
        <f>ROUND(I264*H264,2)</f>
        <v>0</v>
      </c>
      <c r="BL264" s="18" t="s">
        <v>233</v>
      </c>
      <c r="BM264" s="231" t="s">
        <v>805</v>
      </c>
    </row>
    <row r="265" s="14" customFormat="1">
      <c r="A265" s="14"/>
      <c r="B265" s="248"/>
      <c r="C265" s="249"/>
      <c r="D265" s="233" t="s">
        <v>140</v>
      </c>
      <c r="E265" s="250" t="s">
        <v>1</v>
      </c>
      <c r="F265" s="251" t="s">
        <v>806</v>
      </c>
      <c r="G265" s="249"/>
      <c r="H265" s="252">
        <v>1.1299999999999999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8" t="s">
        <v>140</v>
      </c>
      <c r="AU265" s="258" t="s">
        <v>85</v>
      </c>
      <c r="AV265" s="14" t="s">
        <v>85</v>
      </c>
      <c r="AW265" s="14" t="s">
        <v>31</v>
      </c>
      <c r="AX265" s="14" t="s">
        <v>83</v>
      </c>
      <c r="AY265" s="258" t="s">
        <v>130</v>
      </c>
    </row>
    <row r="266" s="2" customFormat="1" ht="24.15" customHeight="1">
      <c r="A266" s="39"/>
      <c r="B266" s="40"/>
      <c r="C266" s="220" t="s">
        <v>344</v>
      </c>
      <c r="D266" s="220" t="s">
        <v>132</v>
      </c>
      <c r="E266" s="221" t="s">
        <v>807</v>
      </c>
      <c r="F266" s="222" t="s">
        <v>808</v>
      </c>
      <c r="G266" s="223" t="s">
        <v>315</v>
      </c>
      <c r="H266" s="224">
        <v>45</v>
      </c>
      <c r="I266" s="225"/>
      <c r="J266" s="224">
        <f>ROUND(I266*H266,2)</f>
        <v>0</v>
      </c>
      <c r="K266" s="226"/>
      <c r="L266" s="45"/>
      <c r="M266" s="227" t="s">
        <v>1</v>
      </c>
      <c r="N266" s="228" t="s">
        <v>40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233</v>
      </c>
      <c r="AT266" s="231" t="s">
        <v>132</v>
      </c>
      <c r="AU266" s="231" t="s">
        <v>85</v>
      </c>
      <c r="AY266" s="18" t="s">
        <v>130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83</v>
      </c>
      <c r="BK266" s="232">
        <f>ROUND(I266*H266,2)</f>
        <v>0</v>
      </c>
      <c r="BL266" s="18" t="s">
        <v>233</v>
      </c>
      <c r="BM266" s="231" t="s">
        <v>809</v>
      </c>
    </row>
    <row r="267" s="13" customFormat="1">
      <c r="A267" s="13"/>
      <c r="B267" s="238"/>
      <c r="C267" s="239"/>
      <c r="D267" s="233" t="s">
        <v>140</v>
      </c>
      <c r="E267" s="240" t="s">
        <v>1</v>
      </c>
      <c r="F267" s="241" t="s">
        <v>789</v>
      </c>
      <c r="G267" s="239"/>
      <c r="H267" s="240" t="s">
        <v>1</v>
      </c>
      <c r="I267" s="242"/>
      <c r="J267" s="239"/>
      <c r="K267" s="239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140</v>
      </c>
      <c r="AU267" s="247" t="s">
        <v>85</v>
      </c>
      <c r="AV267" s="13" t="s">
        <v>83</v>
      </c>
      <c r="AW267" s="13" t="s">
        <v>31</v>
      </c>
      <c r="AX267" s="13" t="s">
        <v>75</v>
      </c>
      <c r="AY267" s="247" t="s">
        <v>130</v>
      </c>
    </row>
    <row r="268" s="13" customFormat="1">
      <c r="A268" s="13"/>
      <c r="B268" s="238"/>
      <c r="C268" s="239"/>
      <c r="D268" s="233" t="s">
        <v>140</v>
      </c>
      <c r="E268" s="240" t="s">
        <v>1</v>
      </c>
      <c r="F268" s="241" t="s">
        <v>810</v>
      </c>
      <c r="G268" s="239"/>
      <c r="H268" s="240" t="s">
        <v>1</v>
      </c>
      <c r="I268" s="242"/>
      <c r="J268" s="239"/>
      <c r="K268" s="239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140</v>
      </c>
      <c r="AU268" s="247" t="s">
        <v>85</v>
      </c>
      <c r="AV268" s="13" t="s">
        <v>83</v>
      </c>
      <c r="AW268" s="13" t="s">
        <v>31</v>
      </c>
      <c r="AX268" s="13" t="s">
        <v>75</v>
      </c>
      <c r="AY268" s="247" t="s">
        <v>130</v>
      </c>
    </row>
    <row r="269" s="14" customFormat="1">
      <c r="A269" s="14"/>
      <c r="B269" s="248"/>
      <c r="C269" s="249"/>
      <c r="D269" s="233" t="s">
        <v>140</v>
      </c>
      <c r="E269" s="250" t="s">
        <v>1</v>
      </c>
      <c r="F269" s="251" t="s">
        <v>811</v>
      </c>
      <c r="G269" s="249"/>
      <c r="H269" s="252">
        <v>45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8" t="s">
        <v>140</v>
      </c>
      <c r="AU269" s="258" t="s">
        <v>85</v>
      </c>
      <c r="AV269" s="14" t="s">
        <v>85</v>
      </c>
      <c r="AW269" s="14" t="s">
        <v>31</v>
      </c>
      <c r="AX269" s="14" t="s">
        <v>83</v>
      </c>
      <c r="AY269" s="258" t="s">
        <v>130</v>
      </c>
    </row>
    <row r="270" s="2" customFormat="1" ht="21.75" customHeight="1">
      <c r="A270" s="39"/>
      <c r="B270" s="40"/>
      <c r="C270" s="281" t="s">
        <v>348</v>
      </c>
      <c r="D270" s="281" t="s">
        <v>173</v>
      </c>
      <c r="E270" s="282" t="s">
        <v>812</v>
      </c>
      <c r="F270" s="283" t="s">
        <v>813</v>
      </c>
      <c r="G270" s="284" t="s">
        <v>135</v>
      </c>
      <c r="H270" s="285">
        <v>1.3899999999999999</v>
      </c>
      <c r="I270" s="286"/>
      <c r="J270" s="285">
        <f>ROUND(I270*H270,2)</f>
        <v>0</v>
      </c>
      <c r="K270" s="287"/>
      <c r="L270" s="288"/>
      <c r="M270" s="289" t="s">
        <v>1</v>
      </c>
      <c r="N270" s="290" t="s">
        <v>40</v>
      </c>
      <c r="O270" s="92"/>
      <c r="P270" s="229">
        <f>O270*H270</f>
        <v>0</v>
      </c>
      <c r="Q270" s="229">
        <v>0.55000000000000004</v>
      </c>
      <c r="R270" s="229">
        <f>Q270*H270</f>
        <v>0.76449999999999996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340</v>
      </c>
      <c r="AT270" s="231" t="s">
        <v>173</v>
      </c>
      <c r="AU270" s="231" t="s">
        <v>85</v>
      </c>
      <c r="AY270" s="18" t="s">
        <v>130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233</v>
      </c>
      <c r="BM270" s="231" t="s">
        <v>814</v>
      </c>
    </row>
    <row r="271" s="14" customFormat="1">
      <c r="A271" s="14"/>
      <c r="B271" s="248"/>
      <c r="C271" s="249"/>
      <c r="D271" s="233" t="s">
        <v>140</v>
      </c>
      <c r="E271" s="250" t="s">
        <v>1</v>
      </c>
      <c r="F271" s="251" t="s">
        <v>815</v>
      </c>
      <c r="G271" s="249"/>
      <c r="H271" s="252">
        <v>1.3899999999999999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8" t="s">
        <v>140</v>
      </c>
      <c r="AU271" s="258" t="s">
        <v>85</v>
      </c>
      <c r="AV271" s="14" t="s">
        <v>85</v>
      </c>
      <c r="AW271" s="14" t="s">
        <v>31</v>
      </c>
      <c r="AX271" s="14" t="s">
        <v>83</v>
      </c>
      <c r="AY271" s="258" t="s">
        <v>130</v>
      </c>
    </row>
    <row r="272" s="2" customFormat="1" ht="24.15" customHeight="1">
      <c r="A272" s="39"/>
      <c r="B272" s="40"/>
      <c r="C272" s="220" t="s">
        <v>353</v>
      </c>
      <c r="D272" s="220" t="s">
        <v>132</v>
      </c>
      <c r="E272" s="221" t="s">
        <v>816</v>
      </c>
      <c r="F272" s="222" t="s">
        <v>817</v>
      </c>
      <c r="G272" s="223" t="s">
        <v>135</v>
      </c>
      <c r="H272" s="224">
        <v>2.79</v>
      </c>
      <c r="I272" s="225"/>
      <c r="J272" s="224">
        <f>ROUND(I272*H272,2)</f>
        <v>0</v>
      </c>
      <c r="K272" s="226"/>
      <c r="L272" s="45"/>
      <c r="M272" s="227" t="s">
        <v>1</v>
      </c>
      <c r="N272" s="228" t="s">
        <v>40</v>
      </c>
      <c r="O272" s="92"/>
      <c r="P272" s="229">
        <f>O272*H272</f>
        <v>0</v>
      </c>
      <c r="Q272" s="229">
        <v>0.024199999999999999</v>
      </c>
      <c r="R272" s="229">
        <f>Q272*H272</f>
        <v>0.067517999999999995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233</v>
      </c>
      <c r="AT272" s="231" t="s">
        <v>132</v>
      </c>
      <c r="AU272" s="231" t="s">
        <v>85</v>
      </c>
      <c r="AY272" s="18" t="s">
        <v>130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83</v>
      </c>
      <c r="BK272" s="232">
        <f>ROUND(I272*H272,2)</f>
        <v>0</v>
      </c>
      <c r="BL272" s="18" t="s">
        <v>233</v>
      </c>
      <c r="BM272" s="231" t="s">
        <v>818</v>
      </c>
    </row>
    <row r="273" s="13" customFormat="1">
      <c r="A273" s="13"/>
      <c r="B273" s="238"/>
      <c r="C273" s="239"/>
      <c r="D273" s="233" t="s">
        <v>140</v>
      </c>
      <c r="E273" s="240" t="s">
        <v>1</v>
      </c>
      <c r="F273" s="241" t="s">
        <v>789</v>
      </c>
      <c r="G273" s="239"/>
      <c r="H273" s="240" t="s">
        <v>1</v>
      </c>
      <c r="I273" s="242"/>
      <c r="J273" s="239"/>
      <c r="K273" s="239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140</v>
      </c>
      <c r="AU273" s="247" t="s">
        <v>85</v>
      </c>
      <c r="AV273" s="13" t="s">
        <v>83</v>
      </c>
      <c r="AW273" s="13" t="s">
        <v>31</v>
      </c>
      <c r="AX273" s="13" t="s">
        <v>75</v>
      </c>
      <c r="AY273" s="247" t="s">
        <v>130</v>
      </c>
    </row>
    <row r="274" s="14" customFormat="1">
      <c r="A274" s="14"/>
      <c r="B274" s="248"/>
      <c r="C274" s="249"/>
      <c r="D274" s="233" t="s">
        <v>140</v>
      </c>
      <c r="E274" s="250" t="s">
        <v>1</v>
      </c>
      <c r="F274" s="251" t="s">
        <v>819</v>
      </c>
      <c r="G274" s="249"/>
      <c r="H274" s="252">
        <v>2.79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8" t="s">
        <v>140</v>
      </c>
      <c r="AU274" s="258" t="s">
        <v>85</v>
      </c>
      <c r="AV274" s="14" t="s">
        <v>85</v>
      </c>
      <c r="AW274" s="14" t="s">
        <v>31</v>
      </c>
      <c r="AX274" s="14" t="s">
        <v>83</v>
      </c>
      <c r="AY274" s="258" t="s">
        <v>130</v>
      </c>
    </row>
    <row r="275" s="2" customFormat="1" ht="16.5" customHeight="1">
      <c r="A275" s="39"/>
      <c r="B275" s="40"/>
      <c r="C275" s="220" t="s">
        <v>357</v>
      </c>
      <c r="D275" s="220" t="s">
        <v>132</v>
      </c>
      <c r="E275" s="221" t="s">
        <v>820</v>
      </c>
      <c r="F275" s="222" t="s">
        <v>821</v>
      </c>
      <c r="G275" s="223" t="s">
        <v>135</v>
      </c>
      <c r="H275" s="224">
        <v>3.46</v>
      </c>
      <c r="I275" s="225"/>
      <c r="J275" s="224">
        <f>ROUND(I275*H275,2)</f>
        <v>0</v>
      </c>
      <c r="K275" s="226"/>
      <c r="L275" s="45"/>
      <c r="M275" s="227" t="s">
        <v>1</v>
      </c>
      <c r="N275" s="228" t="s">
        <v>40</v>
      </c>
      <c r="O275" s="92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233</v>
      </c>
      <c r="AT275" s="231" t="s">
        <v>132</v>
      </c>
      <c r="AU275" s="231" t="s">
        <v>85</v>
      </c>
      <c r="AY275" s="18" t="s">
        <v>130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83</v>
      </c>
      <c r="BK275" s="232">
        <f>ROUND(I275*H275,2)</f>
        <v>0</v>
      </c>
      <c r="BL275" s="18" t="s">
        <v>233</v>
      </c>
      <c r="BM275" s="231" t="s">
        <v>822</v>
      </c>
    </row>
    <row r="276" s="13" customFormat="1">
      <c r="A276" s="13"/>
      <c r="B276" s="238"/>
      <c r="C276" s="239"/>
      <c r="D276" s="233" t="s">
        <v>140</v>
      </c>
      <c r="E276" s="240" t="s">
        <v>1</v>
      </c>
      <c r="F276" s="241" t="s">
        <v>747</v>
      </c>
      <c r="G276" s="239"/>
      <c r="H276" s="240" t="s">
        <v>1</v>
      </c>
      <c r="I276" s="242"/>
      <c r="J276" s="239"/>
      <c r="K276" s="239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140</v>
      </c>
      <c r="AU276" s="247" t="s">
        <v>85</v>
      </c>
      <c r="AV276" s="13" t="s">
        <v>83</v>
      </c>
      <c r="AW276" s="13" t="s">
        <v>31</v>
      </c>
      <c r="AX276" s="13" t="s">
        <v>75</v>
      </c>
      <c r="AY276" s="247" t="s">
        <v>130</v>
      </c>
    </row>
    <row r="277" s="14" customFormat="1">
      <c r="A277" s="14"/>
      <c r="B277" s="248"/>
      <c r="C277" s="249"/>
      <c r="D277" s="233" t="s">
        <v>140</v>
      </c>
      <c r="E277" s="250" t="s">
        <v>1</v>
      </c>
      <c r="F277" s="251" t="s">
        <v>753</v>
      </c>
      <c r="G277" s="249"/>
      <c r="H277" s="252">
        <v>0.39000000000000001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8" t="s">
        <v>140</v>
      </c>
      <c r="AU277" s="258" t="s">
        <v>85</v>
      </c>
      <c r="AV277" s="14" t="s">
        <v>85</v>
      </c>
      <c r="AW277" s="14" t="s">
        <v>31</v>
      </c>
      <c r="AX277" s="14" t="s">
        <v>75</v>
      </c>
      <c r="AY277" s="258" t="s">
        <v>130</v>
      </c>
    </row>
    <row r="278" s="13" customFormat="1">
      <c r="A278" s="13"/>
      <c r="B278" s="238"/>
      <c r="C278" s="239"/>
      <c r="D278" s="233" t="s">
        <v>140</v>
      </c>
      <c r="E278" s="240" t="s">
        <v>1</v>
      </c>
      <c r="F278" s="241" t="s">
        <v>823</v>
      </c>
      <c r="G278" s="239"/>
      <c r="H278" s="240" t="s">
        <v>1</v>
      </c>
      <c r="I278" s="242"/>
      <c r="J278" s="239"/>
      <c r="K278" s="239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140</v>
      </c>
      <c r="AU278" s="247" t="s">
        <v>85</v>
      </c>
      <c r="AV278" s="13" t="s">
        <v>83</v>
      </c>
      <c r="AW278" s="13" t="s">
        <v>31</v>
      </c>
      <c r="AX278" s="13" t="s">
        <v>75</v>
      </c>
      <c r="AY278" s="247" t="s">
        <v>130</v>
      </c>
    </row>
    <row r="279" s="14" customFormat="1">
      <c r="A279" s="14"/>
      <c r="B279" s="248"/>
      <c r="C279" s="249"/>
      <c r="D279" s="233" t="s">
        <v>140</v>
      </c>
      <c r="E279" s="250" t="s">
        <v>1</v>
      </c>
      <c r="F279" s="251" t="s">
        <v>824</v>
      </c>
      <c r="G279" s="249"/>
      <c r="H279" s="252">
        <v>3.0699999999999998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140</v>
      </c>
      <c r="AU279" s="258" t="s">
        <v>85</v>
      </c>
      <c r="AV279" s="14" t="s">
        <v>85</v>
      </c>
      <c r="AW279" s="14" t="s">
        <v>31</v>
      </c>
      <c r="AX279" s="14" t="s">
        <v>75</v>
      </c>
      <c r="AY279" s="258" t="s">
        <v>130</v>
      </c>
    </row>
    <row r="280" s="15" customFormat="1">
      <c r="A280" s="15"/>
      <c r="B280" s="259"/>
      <c r="C280" s="260"/>
      <c r="D280" s="233" t="s">
        <v>140</v>
      </c>
      <c r="E280" s="261" t="s">
        <v>1</v>
      </c>
      <c r="F280" s="262" t="s">
        <v>145</v>
      </c>
      <c r="G280" s="260"/>
      <c r="H280" s="263">
        <v>3.46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9" t="s">
        <v>140</v>
      </c>
      <c r="AU280" s="269" t="s">
        <v>85</v>
      </c>
      <c r="AV280" s="15" t="s">
        <v>136</v>
      </c>
      <c r="AW280" s="15" t="s">
        <v>31</v>
      </c>
      <c r="AX280" s="15" t="s">
        <v>83</v>
      </c>
      <c r="AY280" s="269" t="s">
        <v>130</v>
      </c>
    </row>
    <row r="281" s="2" customFormat="1" ht="33" customHeight="1">
      <c r="A281" s="39"/>
      <c r="B281" s="40"/>
      <c r="C281" s="220" t="s">
        <v>362</v>
      </c>
      <c r="D281" s="220" t="s">
        <v>132</v>
      </c>
      <c r="E281" s="221" t="s">
        <v>825</v>
      </c>
      <c r="F281" s="222" t="s">
        <v>826</v>
      </c>
      <c r="G281" s="223" t="s">
        <v>135</v>
      </c>
      <c r="H281" s="224">
        <v>9.1199999999999992</v>
      </c>
      <c r="I281" s="225"/>
      <c r="J281" s="224">
        <f>ROUND(I281*H281,2)</f>
        <v>0</v>
      </c>
      <c r="K281" s="226"/>
      <c r="L281" s="45"/>
      <c r="M281" s="227" t="s">
        <v>1</v>
      </c>
      <c r="N281" s="228" t="s">
        <v>40</v>
      </c>
      <c r="O281" s="92"/>
      <c r="P281" s="229">
        <f>O281*H281</f>
        <v>0</v>
      </c>
      <c r="Q281" s="229">
        <v>0.00189</v>
      </c>
      <c r="R281" s="229">
        <f>Q281*H281</f>
        <v>0.017236799999999997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233</v>
      </c>
      <c r="AT281" s="231" t="s">
        <v>132</v>
      </c>
      <c r="AU281" s="231" t="s">
        <v>85</v>
      </c>
      <c r="AY281" s="18" t="s">
        <v>130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83</v>
      </c>
      <c r="BK281" s="232">
        <f>ROUND(I281*H281,2)</f>
        <v>0</v>
      </c>
      <c r="BL281" s="18" t="s">
        <v>233</v>
      </c>
      <c r="BM281" s="231" t="s">
        <v>827</v>
      </c>
    </row>
    <row r="282" s="13" customFormat="1">
      <c r="A282" s="13"/>
      <c r="B282" s="238"/>
      <c r="C282" s="239"/>
      <c r="D282" s="233" t="s">
        <v>140</v>
      </c>
      <c r="E282" s="240" t="s">
        <v>1</v>
      </c>
      <c r="F282" s="241" t="s">
        <v>828</v>
      </c>
      <c r="G282" s="239"/>
      <c r="H282" s="240" t="s">
        <v>1</v>
      </c>
      <c r="I282" s="242"/>
      <c r="J282" s="239"/>
      <c r="K282" s="239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140</v>
      </c>
      <c r="AU282" s="247" t="s">
        <v>85</v>
      </c>
      <c r="AV282" s="13" t="s">
        <v>83</v>
      </c>
      <c r="AW282" s="13" t="s">
        <v>31</v>
      </c>
      <c r="AX282" s="13" t="s">
        <v>75</v>
      </c>
      <c r="AY282" s="247" t="s">
        <v>130</v>
      </c>
    </row>
    <row r="283" s="14" customFormat="1">
      <c r="A283" s="14"/>
      <c r="B283" s="248"/>
      <c r="C283" s="249"/>
      <c r="D283" s="233" t="s">
        <v>140</v>
      </c>
      <c r="E283" s="250" t="s">
        <v>1</v>
      </c>
      <c r="F283" s="251" t="s">
        <v>829</v>
      </c>
      <c r="G283" s="249"/>
      <c r="H283" s="252">
        <v>2.04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8" t="s">
        <v>140</v>
      </c>
      <c r="AU283" s="258" t="s">
        <v>85</v>
      </c>
      <c r="AV283" s="14" t="s">
        <v>85</v>
      </c>
      <c r="AW283" s="14" t="s">
        <v>31</v>
      </c>
      <c r="AX283" s="14" t="s">
        <v>75</v>
      </c>
      <c r="AY283" s="258" t="s">
        <v>130</v>
      </c>
    </row>
    <row r="284" s="13" customFormat="1">
      <c r="A284" s="13"/>
      <c r="B284" s="238"/>
      <c r="C284" s="239"/>
      <c r="D284" s="233" t="s">
        <v>140</v>
      </c>
      <c r="E284" s="240" t="s">
        <v>1</v>
      </c>
      <c r="F284" s="241" t="s">
        <v>830</v>
      </c>
      <c r="G284" s="239"/>
      <c r="H284" s="240" t="s">
        <v>1</v>
      </c>
      <c r="I284" s="242"/>
      <c r="J284" s="239"/>
      <c r="K284" s="239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140</v>
      </c>
      <c r="AU284" s="247" t="s">
        <v>85</v>
      </c>
      <c r="AV284" s="13" t="s">
        <v>83</v>
      </c>
      <c r="AW284" s="13" t="s">
        <v>31</v>
      </c>
      <c r="AX284" s="13" t="s">
        <v>75</v>
      </c>
      <c r="AY284" s="247" t="s">
        <v>130</v>
      </c>
    </row>
    <row r="285" s="14" customFormat="1">
      <c r="A285" s="14"/>
      <c r="B285" s="248"/>
      <c r="C285" s="249"/>
      <c r="D285" s="233" t="s">
        <v>140</v>
      </c>
      <c r="E285" s="250" t="s">
        <v>1</v>
      </c>
      <c r="F285" s="251" t="s">
        <v>831</v>
      </c>
      <c r="G285" s="249"/>
      <c r="H285" s="252">
        <v>3.0699999999999998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8" t="s">
        <v>140</v>
      </c>
      <c r="AU285" s="258" t="s">
        <v>85</v>
      </c>
      <c r="AV285" s="14" t="s">
        <v>85</v>
      </c>
      <c r="AW285" s="14" t="s">
        <v>31</v>
      </c>
      <c r="AX285" s="14" t="s">
        <v>75</v>
      </c>
      <c r="AY285" s="258" t="s">
        <v>130</v>
      </c>
    </row>
    <row r="286" s="13" customFormat="1">
      <c r="A286" s="13"/>
      <c r="B286" s="238"/>
      <c r="C286" s="239"/>
      <c r="D286" s="233" t="s">
        <v>140</v>
      </c>
      <c r="E286" s="240" t="s">
        <v>1</v>
      </c>
      <c r="F286" s="241" t="s">
        <v>747</v>
      </c>
      <c r="G286" s="239"/>
      <c r="H286" s="240" t="s">
        <v>1</v>
      </c>
      <c r="I286" s="242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140</v>
      </c>
      <c r="AU286" s="247" t="s">
        <v>85</v>
      </c>
      <c r="AV286" s="13" t="s">
        <v>83</v>
      </c>
      <c r="AW286" s="13" t="s">
        <v>31</v>
      </c>
      <c r="AX286" s="13" t="s">
        <v>75</v>
      </c>
      <c r="AY286" s="247" t="s">
        <v>130</v>
      </c>
    </row>
    <row r="287" s="14" customFormat="1">
      <c r="A287" s="14"/>
      <c r="B287" s="248"/>
      <c r="C287" s="249"/>
      <c r="D287" s="233" t="s">
        <v>140</v>
      </c>
      <c r="E287" s="250" t="s">
        <v>1</v>
      </c>
      <c r="F287" s="251" t="s">
        <v>753</v>
      </c>
      <c r="G287" s="249"/>
      <c r="H287" s="252">
        <v>0.39000000000000001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140</v>
      </c>
      <c r="AU287" s="258" t="s">
        <v>85</v>
      </c>
      <c r="AV287" s="14" t="s">
        <v>85</v>
      </c>
      <c r="AW287" s="14" t="s">
        <v>31</v>
      </c>
      <c r="AX287" s="14" t="s">
        <v>75</v>
      </c>
      <c r="AY287" s="258" t="s">
        <v>130</v>
      </c>
    </row>
    <row r="288" s="13" customFormat="1">
      <c r="A288" s="13"/>
      <c r="B288" s="238"/>
      <c r="C288" s="239"/>
      <c r="D288" s="233" t="s">
        <v>140</v>
      </c>
      <c r="E288" s="240" t="s">
        <v>1</v>
      </c>
      <c r="F288" s="241" t="s">
        <v>781</v>
      </c>
      <c r="G288" s="239"/>
      <c r="H288" s="240" t="s">
        <v>1</v>
      </c>
      <c r="I288" s="242"/>
      <c r="J288" s="239"/>
      <c r="K288" s="239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140</v>
      </c>
      <c r="AU288" s="247" t="s">
        <v>85</v>
      </c>
      <c r="AV288" s="13" t="s">
        <v>83</v>
      </c>
      <c r="AW288" s="13" t="s">
        <v>31</v>
      </c>
      <c r="AX288" s="13" t="s">
        <v>75</v>
      </c>
      <c r="AY288" s="247" t="s">
        <v>130</v>
      </c>
    </row>
    <row r="289" s="14" customFormat="1">
      <c r="A289" s="14"/>
      <c r="B289" s="248"/>
      <c r="C289" s="249"/>
      <c r="D289" s="233" t="s">
        <v>140</v>
      </c>
      <c r="E289" s="250" t="s">
        <v>1</v>
      </c>
      <c r="F289" s="251" t="s">
        <v>782</v>
      </c>
      <c r="G289" s="249"/>
      <c r="H289" s="252">
        <v>1.8100000000000001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140</v>
      </c>
      <c r="AU289" s="258" t="s">
        <v>85</v>
      </c>
      <c r="AV289" s="14" t="s">
        <v>85</v>
      </c>
      <c r="AW289" s="14" t="s">
        <v>31</v>
      </c>
      <c r="AX289" s="14" t="s">
        <v>75</v>
      </c>
      <c r="AY289" s="258" t="s">
        <v>130</v>
      </c>
    </row>
    <row r="290" s="13" customFormat="1">
      <c r="A290" s="13"/>
      <c r="B290" s="238"/>
      <c r="C290" s="239"/>
      <c r="D290" s="233" t="s">
        <v>140</v>
      </c>
      <c r="E290" s="240" t="s">
        <v>1</v>
      </c>
      <c r="F290" s="241" t="s">
        <v>832</v>
      </c>
      <c r="G290" s="239"/>
      <c r="H290" s="240" t="s">
        <v>1</v>
      </c>
      <c r="I290" s="242"/>
      <c r="J290" s="239"/>
      <c r="K290" s="239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140</v>
      </c>
      <c r="AU290" s="247" t="s">
        <v>85</v>
      </c>
      <c r="AV290" s="13" t="s">
        <v>83</v>
      </c>
      <c r="AW290" s="13" t="s">
        <v>31</v>
      </c>
      <c r="AX290" s="13" t="s">
        <v>75</v>
      </c>
      <c r="AY290" s="247" t="s">
        <v>130</v>
      </c>
    </row>
    <row r="291" s="14" customFormat="1">
      <c r="A291" s="14"/>
      <c r="B291" s="248"/>
      <c r="C291" s="249"/>
      <c r="D291" s="233" t="s">
        <v>140</v>
      </c>
      <c r="E291" s="250" t="s">
        <v>1</v>
      </c>
      <c r="F291" s="251" t="s">
        <v>833</v>
      </c>
      <c r="G291" s="249"/>
      <c r="H291" s="252">
        <v>1.8100000000000001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140</v>
      </c>
      <c r="AU291" s="258" t="s">
        <v>85</v>
      </c>
      <c r="AV291" s="14" t="s">
        <v>85</v>
      </c>
      <c r="AW291" s="14" t="s">
        <v>31</v>
      </c>
      <c r="AX291" s="14" t="s">
        <v>75</v>
      </c>
      <c r="AY291" s="258" t="s">
        <v>130</v>
      </c>
    </row>
    <row r="292" s="15" customFormat="1">
      <c r="A292" s="15"/>
      <c r="B292" s="259"/>
      <c r="C292" s="260"/>
      <c r="D292" s="233" t="s">
        <v>140</v>
      </c>
      <c r="E292" s="261" t="s">
        <v>1</v>
      </c>
      <c r="F292" s="262" t="s">
        <v>145</v>
      </c>
      <c r="G292" s="260"/>
      <c r="H292" s="263">
        <v>9.1199999999999992</v>
      </c>
      <c r="I292" s="264"/>
      <c r="J292" s="260"/>
      <c r="K292" s="260"/>
      <c r="L292" s="265"/>
      <c r="M292" s="266"/>
      <c r="N292" s="267"/>
      <c r="O292" s="267"/>
      <c r="P292" s="267"/>
      <c r="Q292" s="267"/>
      <c r="R292" s="267"/>
      <c r="S292" s="267"/>
      <c r="T292" s="26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9" t="s">
        <v>140</v>
      </c>
      <c r="AU292" s="269" t="s">
        <v>85</v>
      </c>
      <c r="AV292" s="15" t="s">
        <v>136</v>
      </c>
      <c r="AW292" s="15" t="s">
        <v>31</v>
      </c>
      <c r="AX292" s="15" t="s">
        <v>83</v>
      </c>
      <c r="AY292" s="269" t="s">
        <v>130</v>
      </c>
    </row>
    <row r="293" s="2" customFormat="1" ht="21.75" customHeight="1">
      <c r="A293" s="39"/>
      <c r="B293" s="40"/>
      <c r="C293" s="220" t="s">
        <v>366</v>
      </c>
      <c r="D293" s="220" t="s">
        <v>132</v>
      </c>
      <c r="E293" s="221" t="s">
        <v>834</v>
      </c>
      <c r="F293" s="222" t="s">
        <v>835</v>
      </c>
      <c r="G293" s="223" t="s">
        <v>327</v>
      </c>
      <c r="H293" s="224">
        <v>10</v>
      </c>
      <c r="I293" s="225"/>
      <c r="J293" s="224">
        <f>ROUND(I293*H293,2)</f>
        <v>0</v>
      </c>
      <c r="K293" s="226"/>
      <c r="L293" s="45"/>
      <c r="M293" s="227" t="s">
        <v>1</v>
      </c>
      <c r="N293" s="228" t="s">
        <v>40</v>
      </c>
      <c r="O293" s="92"/>
      <c r="P293" s="229">
        <f>O293*H293</f>
        <v>0</v>
      </c>
      <c r="Q293" s="229">
        <v>0.0026700000000000001</v>
      </c>
      <c r="R293" s="229">
        <f>Q293*H293</f>
        <v>0.026700000000000002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233</v>
      </c>
      <c r="AT293" s="231" t="s">
        <v>132</v>
      </c>
      <c r="AU293" s="231" t="s">
        <v>85</v>
      </c>
      <c r="AY293" s="18" t="s">
        <v>130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83</v>
      </c>
      <c r="BK293" s="232">
        <f>ROUND(I293*H293,2)</f>
        <v>0</v>
      </c>
      <c r="BL293" s="18" t="s">
        <v>233</v>
      </c>
      <c r="BM293" s="231" t="s">
        <v>836</v>
      </c>
    </row>
    <row r="294" s="13" customFormat="1">
      <c r="A294" s="13"/>
      <c r="B294" s="238"/>
      <c r="C294" s="239"/>
      <c r="D294" s="233" t="s">
        <v>140</v>
      </c>
      <c r="E294" s="240" t="s">
        <v>1</v>
      </c>
      <c r="F294" s="241" t="s">
        <v>837</v>
      </c>
      <c r="G294" s="239"/>
      <c r="H294" s="240" t="s">
        <v>1</v>
      </c>
      <c r="I294" s="242"/>
      <c r="J294" s="239"/>
      <c r="K294" s="239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140</v>
      </c>
      <c r="AU294" s="247" t="s">
        <v>85</v>
      </c>
      <c r="AV294" s="13" t="s">
        <v>83</v>
      </c>
      <c r="AW294" s="13" t="s">
        <v>31</v>
      </c>
      <c r="AX294" s="13" t="s">
        <v>75</v>
      </c>
      <c r="AY294" s="247" t="s">
        <v>130</v>
      </c>
    </row>
    <row r="295" s="14" customFormat="1">
      <c r="A295" s="14"/>
      <c r="B295" s="248"/>
      <c r="C295" s="249"/>
      <c r="D295" s="233" t="s">
        <v>140</v>
      </c>
      <c r="E295" s="250" t="s">
        <v>1</v>
      </c>
      <c r="F295" s="251" t="s">
        <v>199</v>
      </c>
      <c r="G295" s="249"/>
      <c r="H295" s="252">
        <v>10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140</v>
      </c>
      <c r="AU295" s="258" t="s">
        <v>85</v>
      </c>
      <c r="AV295" s="14" t="s">
        <v>85</v>
      </c>
      <c r="AW295" s="14" t="s">
        <v>31</v>
      </c>
      <c r="AX295" s="14" t="s">
        <v>83</v>
      </c>
      <c r="AY295" s="258" t="s">
        <v>130</v>
      </c>
    </row>
    <row r="296" s="2" customFormat="1" ht="21.75" customHeight="1">
      <c r="A296" s="39"/>
      <c r="B296" s="40"/>
      <c r="C296" s="281" t="s">
        <v>372</v>
      </c>
      <c r="D296" s="281" t="s">
        <v>173</v>
      </c>
      <c r="E296" s="282" t="s">
        <v>838</v>
      </c>
      <c r="F296" s="283" t="s">
        <v>839</v>
      </c>
      <c r="G296" s="284" t="s">
        <v>327</v>
      </c>
      <c r="H296" s="285">
        <v>10</v>
      </c>
      <c r="I296" s="286"/>
      <c r="J296" s="285">
        <f>ROUND(I296*H296,2)</f>
        <v>0</v>
      </c>
      <c r="K296" s="287"/>
      <c r="L296" s="288"/>
      <c r="M296" s="289" t="s">
        <v>1</v>
      </c>
      <c r="N296" s="290" t="s">
        <v>40</v>
      </c>
      <c r="O296" s="92"/>
      <c r="P296" s="229">
        <f>O296*H296</f>
        <v>0</v>
      </c>
      <c r="Q296" s="229">
        <v>0.0018</v>
      </c>
      <c r="R296" s="229">
        <f>Q296*H296</f>
        <v>0.017999999999999999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340</v>
      </c>
      <c r="AT296" s="231" t="s">
        <v>173</v>
      </c>
      <c r="AU296" s="231" t="s">
        <v>85</v>
      </c>
      <c r="AY296" s="18" t="s">
        <v>130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83</v>
      </c>
      <c r="BK296" s="232">
        <f>ROUND(I296*H296,2)</f>
        <v>0</v>
      </c>
      <c r="BL296" s="18" t="s">
        <v>233</v>
      </c>
      <c r="BM296" s="231" t="s">
        <v>840</v>
      </c>
    </row>
    <row r="297" s="13" customFormat="1">
      <c r="A297" s="13"/>
      <c r="B297" s="238"/>
      <c r="C297" s="239"/>
      <c r="D297" s="233" t="s">
        <v>140</v>
      </c>
      <c r="E297" s="240" t="s">
        <v>1</v>
      </c>
      <c r="F297" s="241" t="s">
        <v>837</v>
      </c>
      <c r="G297" s="239"/>
      <c r="H297" s="240" t="s">
        <v>1</v>
      </c>
      <c r="I297" s="242"/>
      <c r="J297" s="239"/>
      <c r="K297" s="239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140</v>
      </c>
      <c r="AU297" s="247" t="s">
        <v>85</v>
      </c>
      <c r="AV297" s="13" t="s">
        <v>83</v>
      </c>
      <c r="AW297" s="13" t="s">
        <v>31</v>
      </c>
      <c r="AX297" s="13" t="s">
        <v>75</v>
      </c>
      <c r="AY297" s="247" t="s">
        <v>130</v>
      </c>
    </row>
    <row r="298" s="14" customFormat="1">
      <c r="A298" s="14"/>
      <c r="B298" s="248"/>
      <c r="C298" s="249"/>
      <c r="D298" s="233" t="s">
        <v>140</v>
      </c>
      <c r="E298" s="250" t="s">
        <v>1</v>
      </c>
      <c r="F298" s="251" t="s">
        <v>199</v>
      </c>
      <c r="G298" s="249"/>
      <c r="H298" s="252">
        <v>10</v>
      </c>
      <c r="I298" s="253"/>
      <c r="J298" s="249"/>
      <c r="K298" s="249"/>
      <c r="L298" s="254"/>
      <c r="M298" s="255"/>
      <c r="N298" s="256"/>
      <c r="O298" s="256"/>
      <c r="P298" s="256"/>
      <c r="Q298" s="256"/>
      <c r="R298" s="256"/>
      <c r="S298" s="256"/>
      <c r="T298" s="25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8" t="s">
        <v>140</v>
      </c>
      <c r="AU298" s="258" t="s">
        <v>85</v>
      </c>
      <c r="AV298" s="14" t="s">
        <v>85</v>
      </c>
      <c r="AW298" s="14" t="s">
        <v>31</v>
      </c>
      <c r="AX298" s="14" t="s">
        <v>83</v>
      </c>
      <c r="AY298" s="258" t="s">
        <v>130</v>
      </c>
    </row>
    <row r="299" s="2" customFormat="1" ht="24.15" customHeight="1">
      <c r="A299" s="39"/>
      <c r="B299" s="40"/>
      <c r="C299" s="220" t="s">
        <v>378</v>
      </c>
      <c r="D299" s="220" t="s">
        <v>132</v>
      </c>
      <c r="E299" s="221" t="s">
        <v>841</v>
      </c>
      <c r="F299" s="222" t="s">
        <v>842</v>
      </c>
      <c r="G299" s="223" t="s">
        <v>176</v>
      </c>
      <c r="H299" s="224">
        <v>3.6899999999999999</v>
      </c>
      <c r="I299" s="225"/>
      <c r="J299" s="224">
        <f>ROUND(I299*H299,2)</f>
        <v>0</v>
      </c>
      <c r="K299" s="226"/>
      <c r="L299" s="45"/>
      <c r="M299" s="227" t="s">
        <v>1</v>
      </c>
      <c r="N299" s="228" t="s">
        <v>40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233</v>
      </c>
      <c r="AT299" s="231" t="s">
        <v>132</v>
      </c>
      <c r="AU299" s="231" t="s">
        <v>85</v>
      </c>
      <c r="AY299" s="18" t="s">
        <v>130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83</v>
      </c>
      <c r="BK299" s="232">
        <f>ROUND(I299*H299,2)</f>
        <v>0</v>
      </c>
      <c r="BL299" s="18" t="s">
        <v>233</v>
      </c>
      <c r="BM299" s="231" t="s">
        <v>843</v>
      </c>
    </row>
    <row r="300" s="12" customFormat="1" ht="22.8" customHeight="1">
      <c r="A300" s="12"/>
      <c r="B300" s="204"/>
      <c r="C300" s="205"/>
      <c r="D300" s="206" t="s">
        <v>74</v>
      </c>
      <c r="E300" s="218" t="s">
        <v>844</v>
      </c>
      <c r="F300" s="218" t="s">
        <v>845</v>
      </c>
      <c r="G300" s="205"/>
      <c r="H300" s="205"/>
      <c r="I300" s="208"/>
      <c r="J300" s="219">
        <f>BK300</f>
        <v>0</v>
      </c>
      <c r="K300" s="205"/>
      <c r="L300" s="210"/>
      <c r="M300" s="211"/>
      <c r="N300" s="212"/>
      <c r="O300" s="212"/>
      <c r="P300" s="213">
        <f>SUM(P301:P306)</f>
        <v>0</v>
      </c>
      <c r="Q300" s="212"/>
      <c r="R300" s="213">
        <f>SUM(R301:R306)</f>
        <v>1.105</v>
      </c>
      <c r="S300" s="212"/>
      <c r="T300" s="214">
        <f>SUM(T301:T306)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5" t="s">
        <v>85</v>
      </c>
      <c r="AT300" s="216" t="s">
        <v>74</v>
      </c>
      <c r="AU300" s="216" t="s">
        <v>83</v>
      </c>
      <c r="AY300" s="215" t="s">
        <v>130</v>
      </c>
      <c r="BK300" s="217">
        <f>SUM(BK301:BK306)</f>
        <v>0</v>
      </c>
    </row>
    <row r="301" s="2" customFormat="1" ht="24.15" customHeight="1">
      <c r="A301" s="39"/>
      <c r="B301" s="40"/>
      <c r="C301" s="220" t="s">
        <v>383</v>
      </c>
      <c r="D301" s="220" t="s">
        <v>132</v>
      </c>
      <c r="E301" s="221" t="s">
        <v>846</v>
      </c>
      <c r="F301" s="222" t="s">
        <v>847</v>
      </c>
      <c r="G301" s="223" t="s">
        <v>315</v>
      </c>
      <c r="H301" s="224">
        <v>110.5</v>
      </c>
      <c r="I301" s="225"/>
      <c r="J301" s="224">
        <f>ROUND(I301*H301,2)</f>
        <v>0</v>
      </c>
      <c r="K301" s="226"/>
      <c r="L301" s="45"/>
      <c r="M301" s="227" t="s">
        <v>1</v>
      </c>
      <c r="N301" s="228" t="s">
        <v>40</v>
      </c>
      <c r="O301" s="92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233</v>
      </c>
      <c r="AT301" s="231" t="s">
        <v>132</v>
      </c>
      <c r="AU301" s="231" t="s">
        <v>85</v>
      </c>
      <c r="AY301" s="18" t="s">
        <v>130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83</v>
      </c>
      <c r="BK301" s="232">
        <f>ROUND(I301*H301,2)</f>
        <v>0</v>
      </c>
      <c r="BL301" s="18" t="s">
        <v>233</v>
      </c>
      <c r="BM301" s="231" t="s">
        <v>848</v>
      </c>
    </row>
    <row r="302" s="14" customFormat="1">
      <c r="A302" s="14"/>
      <c r="B302" s="248"/>
      <c r="C302" s="249"/>
      <c r="D302" s="233" t="s">
        <v>140</v>
      </c>
      <c r="E302" s="250" t="s">
        <v>1</v>
      </c>
      <c r="F302" s="251" t="s">
        <v>849</v>
      </c>
      <c r="G302" s="249"/>
      <c r="H302" s="252">
        <v>110.5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140</v>
      </c>
      <c r="AU302" s="258" t="s">
        <v>85</v>
      </c>
      <c r="AV302" s="14" t="s">
        <v>85</v>
      </c>
      <c r="AW302" s="14" t="s">
        <v>31</v>
      </c>
      <c r="AX302" s="14" t="s">
        <v>83</v>
      </c>
      <c r="AY302" s="258" t="s">
        <v>130</v>
      </c>
    </row>
    <row r="303" s="2" customFormat="1" ht="24.15" customHeight="1">
      <c r="A303" s="39"/>
      <c r="B303" s="40"/>
      <c r="C303" s="281" t="s">
        <v>387</v>
      </c>
      <c r="D303" s="281" t="s">
        <v>173</v>
      </c>
      <c r="E303" s="282" t="s">
        <v>850</v>
      </c>
      <c r="F303" s="283" t="s">
        <v>851</v>
      </c>
      <c r="G303" s="284" t="s">
        <v>315</v>
      </c>
      <c r="H303" s="285">
        <v>110.5</v>
      </c>
      <c r="I303" s="286"/>
      <c r="J303" s="285">
        <f>ROUND(I303*H303,2)</f>
        <v>0</v>
      </c>
      <c r="K303" s="287"/>
      <c r="L303" s="288"/>
      <c r="M303" s="289" t="s">
        <v>1</v>
      </c>
      <c r="N303" s="290" t="s">
        <v>40</v>
      </c>
      <c r="O303" s="92"/>
      <c r="P303" s="229">
        <f>O303*H303</f>
        <v>0</v>
      </c>
      <c r="Q303" s="229">
        <v>0.01</v>
      </c>
      <c r="R303" s="229">
        <f>Q303*H303</f>
        <v>1.105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340</v>
      </c>
      <c r="AT303" s="231" t="s">
        <v>173</v>
      </c>
      <c r="AU303" s="231" t="s">
        <v>85</v>
      </c>
      <c r="AY303" s="18" t="s">
        <v>130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83</v>
      </c>
      <c r="BK303" s="232">
        <f>ROUND(I303*H303,2)</f>
        <v>0</v>
      </c>
      <c r="BL303" s="18" t="s">
        <v>233</v>
      </c>
      <c r="BM303" s="231" t="s">
        <v>852</v>
      </c>
    </row>
    <row r="304" s="2" customFormat="1" ht="16.5" customHeight="1">
      <c r="A304" s="39"/>
      <c r="B304" s="40"/>
      <c r="C304" s="220" t="s">
        <v>391</v>
      </c>
      <c r="D304" s="220" t="s">
        <v>132</v>
      </c>
      <c r="E304" s="221" t="s">
        <v>853</v>
      </c>
      <c r="F304" s="222" t="s">
        <v>854</v>
      </c>
      <c r="G304" s="223" t="s">
        <v>280</v>
      </c>
      <c r="H304" s="224">
        <v>1</v>
      </c>
      <c r="I304" s="225"/>
      <c r="J304" s="224">
        <f>ROUND(I304*H304,2)</f>
        <v>0</v>
      </c>
      <c r="K304" s="226"/>
      <c r="L304" s="45"/>
      <c r="M304" s="227" t="s">
        <v>1</v>
      </c>
      <c r="N304" s="228" t="s">
        <v>40</v>
      </c>
      <c r="O304" s="92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233</v>
      </c>
      <c r="AT304" s="231" t="s">
        <v>132</v>
      </c>
      <c r="AU304" s="231" t="s">
        <v>85</v>
      </c>
      <c r="AY304" s="18" t="s">
        <v>130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83</v>
      </c>
      <c r="BK304" s="232">
        <f>ROUND(I304*H304,2)</f>
        <v>0</v>
      </c>
      <c r="BL304" s="18" t="s">
        <v>233</v>
      </c>
      <c r="BM304" s="231" t="s">
        <v>855</v>
      </c>
    </row>
    <row r="305" s="2" customFormat="1" ht="24.15" customHeight="1">
      <c r="A305" s="39"/>
      <c r="B305" s="40"/>
      <c r="C305" s="220" t="s">
        <v>395</v>
      </c>
      <c r="D305" s="220" t="s">
        <v>132</v>
      </c>
      <c r="E305" s="221" t="s">
        <v>856</v>
      </c>
      <c r="F305" s="222" t="s">
        <v>857</v>
      </c>
      <c r="G305" s="223" t="s">
        <v>280</v>
      </c>
      <c r="H305" s="224">
        <v>1</v>
      </c>
      <c r="I305" s="225"/>
      <c r="J305" s="224">
        <f>ROUND(I305*H305,2)</f>
        <v>0</v>
      </c>
      <c r="K305" s="226"/>
      <c r="L305" s="45"/>
      <c r="M305" s="227" t="s">
        <v>1</v>
      </c>
      <c r="N305" s="228" t="s">
        <v>40</v>
      </c>
      <c r="O305" s="92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233</v>
      </c>
      <c r="AT305" s="231" t="s">
        <v>132</v>
      </c>
      <c r="AU305" s="231" t="s">
        <v>85</v>
      </c>
      <c r="AY305" s="18" t="s">
        <v>130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83</v>
      </c>
      <c r="BK305" s="232">
        <f>ROUND(I305*H305,2)</f>
        <v>0</v>
      </c>
      <c r="BL305" s="18" t="s">
        <v>233</v>
      </c>
      <c r="BM305" s="231" t="s">
        <v>858</v>
      </c>
    </row>
    <row r="306" s="2" customFormat="1" ht="24.15" customHeight="1">
      <c r="A306" s="39"/>
      <c r="B306" s="40"/>
      <c r="C306" s="220" t="s">
        <v>283</v>
      </c>
      <c r="D306" s="220" t="s">
        <v>132</v>
      </c>
      <c r="E306" s="221" t="s">
        <v>859</v>
      </c>
      <c r="F306" s="222" t="s">
        <v>860</v>
      </c>
      <c r="G306" s="223" t="s">
        <v>176</v>
      </c>
      <c r="H306" s="224">
        <v>1.1100000000000001</v>
      </c>
      <c r="I306" s="225"/>
      <c r="J306" s="224">
        <f>ROUND(I306*H306,2)</f>
        <v>0</v>
      </c>
      <c r="K306" s="226"/>
      <c r="L306" s="45"/>
      <c r="M306" s="227" t="s">
        <v>1</v>
      </c>
      <c r="N306" s="228" t="s">
        <v>40</v>
      </c>
      <c r="O306" s="92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233</v>
      </c>
      <c r="AT306" s="231" t="s">
        <v>132</v>
      </c>
      <c r="AU306" s="231" t="s">
        <v>85</v>
      </c>
      <c r="AY306" s="18" t="s">
        <v>130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83</v>
      </c>
      <c r="BK306" s="232">
        <f>ROUND(I306*H306,2)</f>
        <v>0</v>
      </c>
      <c r="BL306" s="18" t="s">
        <v>233</v>
      </c>
      <c r="BM306" s="231" t="s">
        <v>861</v>
      </c>
    </row>
    <row r="307" s="12" customFormat="1" ht="22.8" customHeight="1">
      <c r="A307" s="12"/>
      <c r="B307" s="204"/>
      <c r="C307" s="205"/>
      <c r="D307" s="206" t="s">
        <v>74</v>
      </c>
      <c r="E307" s="218" t="s">
        <v>862</v>
      </c>
      <c r="F307" s="218" t="s">
        <v>863</v>
      </c>
      <c r="G307" s="205"/>
      <c r="H307" s="205"/>
      <c r="I307" s="208"/>
      <c r="J307" s="219">
        <f>BK307</f>
        <v>0</v>
      </c>
      <c r="K307" s="205"/>
      <c r="L307" s="210"/>
      <c r="M307" s="211"/>
      <c r="N307" s="212"/>
      <c r="O307" s="212"/>
      <c r="P307" s="213">
        <f>SUM(P308:P325)</f>
        <v>0</v>
      </c>
      <c r="Q307" s="212"/>
      <c r="R307" s="213">
        <f>SUM(R308:R325)</f>
        <v>0.89151200000000008</v>
      </c>
      <c r="S307" s="212"/>
      <c r="T307" s="214">
        <f>SUM(T308:T325)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5" t="s">
        <v>85</v>
      </c>
      <c r="AT307" s="216" t="s">
        <v>74</v>
      </c>
      <c r="AU307" s="216" t="s">
        <v>83</v>
      </c>
      <c r="AY307" s="215" t="s">
        <v>130</v>
      </c>
      <c r="BK307" s="217">
        <f>SUM(BK308:BK325)</f>
        <v>0</v>
      </c>
    </row>
    <row r="308" s="2" customFormat="1" ht="24.15" customHeight="1">
      <c r="A308" s="39"/>
      <c r="B308" s="40"/>
      <c r="C308" s="220" t="s">
        <v>404</v>
      </c>
      <c r="D308" s="220" t="s">
        <v>132</v>
      </c>
      <c r="E308" s="221" t="s">
        <v>864</v>
      </c>
      <c r="F308" s="222" t="s">
        <v>865</v>
      </c>
      <c r="G308" s="223" t="s">
        <v>153</v>
      </c>
      <c r="H308" s="224">
        <v>95</v>
      </c>
      <c r="I308" s="225"/>
      <c r="J308" s="224">
        <f>ROUND(I308*H308,2)</f>
        <v>0</v>
      </c>
      <c r="K308" s="226"/>
      <c r="L308" s="45"/>
      <c r="M308" s="227" t="s">
        <v>1</v>
      </c>
      <c r="N308" s="228" t="s">
        <v>40</v>
      </c>
      <c r="O308" s="92"/>
      <c r="P308" s="229">
        <f>O308*H308</f>
        <v>0</v>
      </c>
      <c r="Q308" s="229">
        <v>0.0066</v>
      </c>
      <c r="R308" s="229">
        <f>Q308*H308</f>
        <v>0.627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233</v>
      </c>
      <c r="AT308" s="231" t="s">
        <v>132</v>
      </c>
      <c r="AU308" s="231" t="s">
        <v>85</v>
      </c>
      <c r="AY308" s="18" t="s">
        <v>130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83</v>
      </c>
      <c r="BK308" s="232">
        <f>ROUND(I308*H308,2)</f>
        <v>0</v>
      </c>
      <c r="BL308" s="18" t="s">
        <v>233</v>
      </c>
      <c r="BM308" s="231" t="s">
        <v>866</v>
      </c>
    </row>
    <row r="309" s="14" customFormat="1">
      <c r="A309" s="14"/>
      <c r="B309" s="248"/>
      <c r="C309" s="249"/>
      <c r="D309" s="233" t="s">
        <v>140</v>
      </c>
      <c r="E309" s="250" t="s">
        <v>1</v>
      </c>
      <c r="F309" s="251" t="s">
        <v>867</v>
      </c>
      <c r="G309" s="249"/>
      <c r="H309" s="252">
        <v>95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140</v>
      </c>
      <c r="AU309" s="258" t="s">
        <v>85</v>
      </c>
      <c r="AV309" s="14" t="s">
        <v>85</v>
      </c>
      <c r="AW309" s="14" t="s">
        <v>31</v>
      </c>
      <c r="AX309" s="14" t="s">
        <v>83</v>
      </c>
      <c r="AY309" s="258" t="s">
        <v>130</v>
      </c>
    </row>
    <row r="310" s="2" customFormat="1" ht="33" customHeight="1">
      <c r="A310" s="39"/>
      <c r="B310" s="40"/>
      <c r="C310" s="220" t="s">
        <v>408</v>
      </c>
      <c r="D310" s="220" t="s">
        <v>132</v>
      </c>
      <c r="E310" s="221" t="s">
        <v>868</v>
      </c>
      <c r="F310" s="222" t="s">
        <v>869</v>
      </c>
      <c r="G310" s="223" t="s">
        <v>315</v>
      </c>
      <c r="H310" s="224">
        <v>13.199999999999999</v>
      </c>
      <c r="I310" s="225"/>
      <c r="J310" s="224">
        <f>ROUND(I310*H310,2)</f>
        <v>0</v>
      </c>
      <c r="K310" s="226"/>
      <c r="L310" s="45"/>
      <c r="M310" s="227" t="s">
        <v>1</v>
      </c>
      <c r="N310" s="228" t="s">
        <v>40</v>
      </c>
      <c r="O310" s="92"/>
      <c r="P310" s="229">
        <f>O310*H310</f>
        <v>0</v>
      </c>
      <c r="Q310" s="229">
        <v>0.00445</v>
      </c>
      <c r="R310" s="229">
        <f>Q310*H310</f>
        <v>0.058739999999999994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233</v>
      </c>
      <c r="AT310" s="231" t="s">
        <v>132</v>
      </c>
      <c r="AU310" s="231" t="s">
        <v>85</v>
      </c>
      <c r="AY310" s="18" t="s">
        <v>130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83</v>
      </c>
      <c r="BK310" s="232">
        <f>ROUND(I310*H310,2)</f>
        <v>0</v>
      </c>
      <c r="BL310" s="18" t="s">
        <v>233</v>
      </c>
      <c r="BM310" s="231" t="s">
        <v>870</v>
      </c>
    </row>
    <row r="311" s="2" customFormat="1" ht="24.15" customHeight="1">
      <c r="A311" s="39"/>
      <c r="B311" s="40"/>
      <c r="C311" s="220" t="s">
        <v>413</v>
      </c>
      <c r="D311" s="220" t="s">
        <v>132</v>
      </c>
      <c r="E311" s="221" t="s">
        <v>871</v>
      </c>
      <c r="F311" s="222" t="s">
        <v>872</v>
      </c>
      <c r="G311" s="223" t="s">
        <v>315</v>
      </c>
      <c r="H311" s="224">
        <v>14.4</v>
      </c>
      <c r="I311" s="225"/>
      <c r="J311" s="224">
        <f>ROUND(I311*H311,2)</f>
        <v>0</v>
      </c>
      <c r="K311" s="226"/>
      <c r="L311" s="45"/>
      <c r="M311" s="227" t="s">
        <v>1</v>
      </c>
      <c r="N311" s="228" t="s">
        <v>40</v>
      </c>
      <c r="O311" s="92"/>
      <c r="P311" s="229">
        <f>O311*H311</f>
        <v>0</v>
      </c>
      <c r="Q311" s="229">
        <v>0.00266</v>
      </c>
      <c r="R311" s="229">
        <f>Q311*H311</f>
        <v>0.038304000000000005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233</v>
      </c>
      <c r="AT311" s="231" t="s">
        <v>132</v>
      </c>
      <c r="AU311" s="231" t="s">
        <v>85</v>
      </c>
      <c r="AY311" s="18" t="s">
        <v>130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83</v>
      </c>
      <c r="BK311" s="232">
        <f>ROUND(I311*H311,2)</f>
        <v>0</v>
      </c>
      <c r="BL311" s="18" t="s">
        <v>233</v>
      </c>
      <c r="BM311" s="231" t="s">
        <v>873</v>
      </c>
    </row>
    <row r="312" s="14" customFormat="1">
      <c r="A312" s="14"/>
      <c r="B312" s="248"/>
      <c r="C312" s="249"/>
      <c r="D312" s="233" t="s">
        <v>140</v>
      </c>
      <c r="E312" s="250" t="s">
        <v>1</v>
      </c>
      <c r="F312" s="251" t="s">
        <v>874</v>
      </c>
      <c r="G312" s="249"/>
      <c r="H312" s="252">
        <v>14.4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8" t="s">
        <v>140</v>
      </c>
      <c r="AU312" s="258" t="s">
        <v>85</v>
      </c>
      <c r="AV312" s="14" t="s">
        <v>85</v>
      </c>
      <c r="AW312" s="14" t="s">
        <v>31</v>
      </c>
      <c r="AX312" s="14" t="s">
        <v>83</v>
      </c>
      <c r="AY312" s="258" t="s">
        <v>130</v>
      </c>
    </row>
    <row r="313" s="2" customFormat="1" ht="37.8" customHeight="1">
      <c r="A313" s="39"/>
      <c r="B313" s="40"/>
      <c r="C313" s="220" t="s">
        <v>418</v>
      </c>
      <c r="D313" s="220" t="s">
        <v>132</v>
      </c>
      <c r="E313" s="221" t="s">
        <v>875</v>
      </c>
      <c r="F313" s="222" t="s">
        <v>876</v>
      </c>
      <c r="G313" s="223" t="s">
        <v>315</v>
      </c>
      <c r="H313" s="224">
        <v>26.399999999999999</v>
      </c>
      <c r="I313" s="225"/>
      <c r="J313" s="224">
        <f>ROUND(I313*H313,2)</f>
        <v>0</v>
      </c>
      <c r="K313" s="226"/>
      <c r="L313" s="45"/>
      <c r="M313" s="227" t="s">
        <v>1</v>
      </c>
      <c r="N313" s="228" t="s">
        <v>40</v>
      </c>
      <c r="O313" s="92"/>
      <c r="P313" s="229">
        <f>O313*H313</f>
        <v>0</v>
      </c>
      <c r="Q313" s="229">
        <v>0.00214</v>
      </c>
      <c r="R313" s="229">
        <f>Q313*H313</f>
        <v>0.056495999999999998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233</v>
      </c>
      <c r="AT313" s="231" t="s">
        <v>132</v>
      </c>
      <c r="AU313" s="231" t="s">
        <v>85</v>
      </c>
      <c r="AY313" s="18" t="s">
        <v>130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83</v>
      </c>
      <c r="BK313" s="232">
        <f>ROUND(I313*H313,2)</f>
        <v>0</v>
      </c>
      <c r="BL313" s="18" t="s">
        <v>233</v>
      </c>
      <c r="BM313" s="231" t="s">
        <v>877</v>
      </c>
    </row>
    <row r="314" s="14" customFormat="1">
      <c r="A314" s="14"/>
      <c r="B314" s="248"/>
      <c r="C314" s="249"/>
      <c r="D314" s="233" t="s">
        <v>140</v>
      </c>
      <c r="E314" s="250" t="s">
        <v>1</v>
      </c>
      <c r="F314" s="251" t="s">
        <v>878</v>
      </c>
      <c r="G314" s="249"/>
      <c r="H314" s="252">
        <v>26.399999999999999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8" t="s">
        <v>140</v>
      </c>
      <c r="AU314" s="258" t="s">
        <v>85</v>
      </c>
      <c r="AV314" s="14" t="s">
        <v>85</v>
      </c>
      <c r="AW314" s="14" t="s">
        <v>31</v>
      </c>
      <c r="AX314" s="14" t="s">
        <v>83</v>
      </c>
      <c r="AY314" s="258" t="s">
        <v>130</v>
      </c>
    </row>
    <row r="315" s="2" customFormat="1" ht="24.15" customHeight="1">
      <c r="A315" s="39"/>
      <c r="B315" s="40"/>
      <c r="C315" s="220" t="s">
        <v>423</v>
      </c>
      <c r="D315" s="220" t="s">
        <v>132</v>
      </c>
      <c r="E315" s="221" t="s">
        <v>879</v>
      </c>
      <c r="F315" s="222" t="s">
        <v>880</v>
      </c>
      <c r="G315" s="223" t="s">
        <v>315</v>
      </c>
      <c r="H315" s="224">
        <v>26.399999999999999</v>
      </c>
      <c r="I315" s="225"/>
      <c r="J315" s="224">
        <f>ROUND(I315*H315,2)</f>
        <v>0</v>
      </c>
      <c r="K315" s="226"/>
      <c r="L315" s="45"/>
      <c r="M315" s="227" t="s">
        <v>1</v>
      </c>
      <c r="N315" s="228" t="s">
        <v>40</v>
      </c>
      <c r="O315" s="92"/>
      <c r="P315" s="229">
        <f>O315*H315</f>
        <v>0</v>
      </c>
      <c r="Q315" s="229">
        <v>0.0022799999999999999</v>
      </c>
      <c r="R315" s="229">
        <f>Q315*H315</f>
        <v>0.060191999999999996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233</v>
      </c>
      <c r="AT315" s="231" t="s">
        <v>132</v>
      </c>
      <c r="AU315" s="231" t="s">
        <v>85</v>
      </c>
      <c r="AY315" s="18" t="s">
        <v>130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83</v>
      </c>
      <c r="BK315" s="232">
        <f>ROUND(I315*H315,2)</f>
        <v>0</v>
      </c>
      <c r="BL315" s="18" t="s">
        <v>233</v>
      </c>
      <c r="BM315" s="231" t="s">
        <v>881</v>
      </c>
    </row>
    <row r="316" s="14" customFormat="1">
      <c r="A316" s="14"/>
      <c r="B316" s="248"/>
      <c r="C316" s="249"/>
      <c r="D316" s="233" t="s">
        <v>140</v>
      </c>
      <c r="E316" s="250" t="s">
        <v>1</v>
      </c>
      <c r="F316" s="251" t="s">
        <v>878</v>
      </c>
      <c r="G316" s="249"/>
      <c r="H316" s="252">
        <v>26.399999999999999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8" t="s">
        <v>140</v>
      </c>
      <c r="AU316" s="258" t="s">
        <v>85</v>
      </c>
      <c r="AV316" s="14" t="s">
        <v>85</v>
      </c>
      <c r="AW316" s="14" t="s">
        <v>31</v>
      </c>
      <c r="AX316" s="14" t="s">
        <v>83</v>
      </c>
      <c r="AY316" s="258" t="s">
        <v>130</v>
      </c>
    </row>
    <row r="317" s="2" customFormat="1" ht="24.15" customHeight="1">
      <c r="A317" s="39"/>
      <c r="B317" s="40"/>
      <c r="C317" s="220" t="s">
        <v>430</v>
      </c>
      <c r="D317" s="220" t="s">
        <v>132</v>
      </c>
      <c r="E317" s="221" t="s">
        <v>882</v>
      </c>
      <c r="F317" s="222" t="s">
        <v>883</v>
      </c>
      <c r="G317" s="223" t="s">
        <v>327</v>
      </c>
      <c r="H317" s="224">
        <v>4</v>
      </c>
      <c r="I317" s="225"/>
      <c r="J317" s="224">
        <f>ROUND(I317*H317,2)</f>
        <v>0</v>
      </c>
      <c r="K317" s="226"/>
      <c r="L317" s="45"/>
      <c r="M317" s="227" t="s">
        <v>1</v>
      </c>
      <c r="N317" s="228" t="s">
        <v>40</v>
      </c>
      <c r="O317" s="92"/>
      <c r="P317" s="229">
        <f>O317*H317</f>
        <v>0</v>
      </c>
      <c r="Q317" s="229">
        <v>0.00031</v>
      </c>
      <c r="R317" s="229">
        <f>Q317*H317</f>
        <v>0.00124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233</v>
      </c>
      <c r="AT317" s="231" t="s">
        <v>132</v>
      </c>
      <c r="AU317" s="231" t="s">
        <v>85</v>
      </c>
      <c r="AY317" s="18" t="s">
        <v>130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83</v>
      </c>
      <c r="BK317" s="232">
        <f>ROUND(I317*H317,2)</f>
        <v>0</v>
      </c>
      <c r="BL317" s="18" t="s">
        <v>233</v>
      </c>
      <c r="BM317" s="231" t="s">
        <v>884</v>
      </c>
    </row>
    <row r="318" s="2" customFormat="1" ht="24.15" customHeight="1">
      <c r="A318" s="39"/>
      <c r="B318" s="40"/>
      <c r="C318" s="220" t="s">
        <v>630</v>
      </c>
      <c r="D318" s="220" t="s">
        <v>132</v>
      </c>
      <c r="E318" s="221" t="s">
        <v>885</v>
      </c>
      <c r="F318" s="222" t="s">
        <v>886</v>
      </c>
      <c r="G318" s="223" t="s">
        <v>315</v>
      </c>
      <c r="H318" s="224">
        <v>14</v>
      </c>
      <c r="I318" s="225"/>
      <c r="J318" s="224">
        <f>ROUND(I318*H318,2)</f>
        <v>0</v>
      </c>
      <c r="K318" s="226"/>
      <c r="L318" s="45"/>
      <c r="M318" s="227" t="s">
        <v>1</v>
      </c>
      <c r="N318" s="228" t="s">
        <v>40</v>
      </c>
      <c r="O318" s="92"/>
      <c r="P318" s="229">
        <f>O318*H318</f>
        <v>0</v>
      </c>
      <c r="Q318" s="229">
        <v>0.00191</v>
      </c>
      <c r="R318" s="229">
        <f>Q318*H318</f>
        <v>0.02674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233</v>
      </c>
      <c r="AT318" s="231" t="s">
        <v>132</v>
      </c>
      <c r="AU318" s="231" t="s">
        <v>85</v>
      </c>
      <c r="AY318" s="18" t="s">
        <v>130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83</v>
      </c>
      <c r="BK318" s="232">
        <f>ROUND(I318*H318,2)</f>
        <v>0</v>
      </c>
      <c r="BL318" s="18" t="s">
        <v>233</v>
      </c>
      <c r="BM318" s="231" t="s">
        <v>887</v>
      </c>
    </row>
    <row r="319" s="14" customFormat="1">
      <c r="A319" s="14"/>
      <c r="B319" s="248"/>
      <c r="C319" s="249"/>
      <c r="D319" s="233" t="s">
        <v>140</v>
      </c>
      <c r="E319" s="250" t="s">
        <v>1</v>
      </c>
      <c r="F319" s="251" t="s">
        <v>888</v>
      </c>
      <c r="G319" s="249"/>
      <c r="H319" s="252">
        <v>14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140</v>
      </c>
      <c r="AU319" s="258" t="s">
        <v>85</v>
      </c>
      <c r="AV319" s="14" t="s">
        <v>85</v>
      </c>
      <c r="AW319" s="14" t="s">
        <v>31</v>
      </c>
      <c r="AX319" s="14" t="s">
        <v>83</v>
      </c>
      <c r="AY319" s="258" t="s">
        <v>130</v>
      </c>
    </row>
    <row r="320" s="2" customFormat="1" ht="24.15" customHeight="1">
      <c r="A320" s="39"/>
      <c r="B320" s="40"/>
      <c r="C320" s="220" t="s">
        <v>889</v>
      </c>
      <c r="D320" s="220" t="s">
        <v>132</v>
      </c>
      <c r="E320" s="221" t="s">
        <v>890</v>
      </c>
      <c r="F320" s="222" t="s">
        <v>891</v>
      </c>
      <c r="G320" s="223" t="s">
        <v>153</v>
      </c>
      <c r="H320" s="224">
        <v>95</v>
      </c>
      <c r="I320" s="225"/>
      <c r="J320" s="224">
        <f>ROUND(I320*H320,2)</f>
        <v>0</v>
      </c>
      <c r="K320" s="226"/>
      <c r="L320" s="45"/>
      <c r="M320" s="227" t="s">
        <v>1</v>
      </c>
      <c r="N320" s="228" t="s">
        <v>40</v>
      </c>
      <c r="O320" s="92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233</v>
      </c>
      <c r="AT320" s="231" t="s">
        <v>132</v>
      </c>
      <c r="AU320" s="231" t="s">
        <v>85</v>
      </c>
      <c r="AY320" s="18" t="s">
        <v>130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83</v>
      </c>
      <c r="BK320" s="232">
        <f>ROUND(I320*H320,2)</f>
        <v>0</v>
      </c>
      <c r="BL320" s="18" t="s">
        <v>233</v>
      </c>
      <c r="BM320" s="231" t="s">
        <v>892</v>
      </c>
    </row>
    <row r="321" s="13" customFormat="1">
      <c r="A321" s="13"/>
      <c r="B321" s="238"/>
      <c r="C321" s="239"/>
      <c r="D321" s="233" t="s">
        <v>140</v>
      </c>
      <c r="E321" s="240" t="s">
        <v>1</v>
      </c>
      <c r="F321" s="241" t="s">
        <v>767</v>
      </c>
      <c r="G321" s="239"/>
      <c r="H321" s="240" t="s">
        <v>1</v>
      </c>
      <c r="I321" s="242"/>
      <c r="J321" s="239"/>
      <c r="K321" s="239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140</v>
      </c>
      <c r="AU321" s="247" t="s">
        <v>85</v>
      </c>
      <c r="AV321" s="13" t="s">
        <v>83</v>
      </c>
      <c r="AW321" s="13" t="s">
        <v>31</v>
      </c>
      <c r="AX321" s="13" t="s">
        <v>75</v>
      </c>
      <c r="AY321" s="247" t="s">
        <v>130</v>
      </c>
    </row>
    <row r="322" s="14" customFormat="1">
      <c r="A322" s="14"/>
      <c r="B322" s="248"/>
      <c r="C322" s="249"/>
      <c r="D322" s="233" t="s">
        <v>140</v>
      </c>
      <c r="E322" s="250" t="s">
        <v>1</v>
      </c>
      <c r="F322" s="251" t="s">
        <v>867</v>
      </c>
      <c r="G322" s="249"/>
      <c r="H322" s="252">
        <v>95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8" t="s">
        <v>140</v>
      </c>
      <c r="AU322" s="258" t="s">
        <v>85</v>
      </c>
      <c r="AV322" s="14" t="s">
        <v>85</v>
      </c>
      <c r="AW322" s="14" t="s">
        <v>31</v>
      </c>
      <c r="AX322" s="14" t="s">
        <v>83</v>
      </c>
      <c r="AY322" s="258" t="s">
        <v>130</v>
      </c>
    </row>
    <row r="323" s="2" customFormat="1" ht="24.15" customHeight="1">
      <c r="A323" s="39"/>
      <c r="B323" s="40"/>
      <c r="C323" s="281" t="s">
        <v>893</v>
      </c>
      <c r="D323" s="281" t="s">
        <v>173</v>
      </c>
      <c r="E323" s="282" t="s">
        <v>894</v>
      </c>
      <c r="F323" s="283" t="s">
        <v>895</v>
      </c>
      <c r="G323" s="284" t="s">
        <v>153</v>
      </c>
      <c r="H323" s="285">
        <v>114</v>
      </c>
      <c r="I323" s="286"/>
      <c r="J323" s="285">
        <f>ROUND(I323*H323,2)</f>
        <v>0</v>
      </c>
      <c r="K323" s="287"/>
      <c r="L323" s="288"/>
      <c r="M323" s="289" t="s">
        <v>1</v>
      </c>
      <c r="N323" s="290" t="s">
        <v>40</v>
      </c>
      <c r="O323" s="92"/>
      <c r="P323" s="229">
        <f>O323*H323</f>
        <v>0</v>
      </c>
      <c r="Q323" s="229">
        <v>0.00020000000000000001</v>
      </c>
      <c r="R323" s="229">
        <f>Q323*H323</f>
        <v>0.022800000000000001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340</v>
      </c>
      <c r="AT323" s="231" t="s">
        <v>173</v>
      </c>
      <c r="AU323" s="231" t="s">
        <v>85</v>
      </c>
      <c r="AY323" s="18" t="s">
        <v>130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83</v>
      </c>
      <c r="BK323" s="232">
        <f>ROUND(I323*H323,2)</f>
        <v>0</v>
      </c>
      <c r="BL323" s="18" t="s">
        <v>233</v>
      </c>
      <c r="BM323" s="231" t="s">
        <v>896</v>
      </c>
    </row>
    <row r="324" s="14" customFormat="1">
      <c r="A324" s="14"/>
      <c r="B324" s="248"/>
      <c r="C324" s="249"/>
      <c r="D324" s="233" t="s">
        <v>140</v>
      </c>
      <c r="E324" s="250" t="s">
        <v>1</v>
      </c>
      <c r="F324" s="251" t="s">
        <v>897</v>
      </c>
      <c r="G324" s="249"/>
      <c r="H324" s="252">
        <v>114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8" t="s">
        <v>140</v>
      </c>
      <c r="AU324" s="258" t="s">
        <v>85</v>
      </c>
      <c r="AV324" s="14" t="s">
        <v>85</v>
      </c>
      <c r="AW324" s="14" t="s">
        <v>31</v>
      </c>
      <c r="AX324" s="14" t="s">
        <v>83</v>
      </c>
      <c r="AY324" s="258" t="s">
        <v>130</v>
      </c>
    </row>
    <row r="325" s="2" customFormat="1" ht="24.15" customHeight="1">
      <c r="A325" s="39"/>
      <c r="B325" s="40"/>
      <c r="C325" s="220" t="s">
        <v>898</v>
      </c>
      <c r="D325" s="220" t="s">
        <v>132</v>
      </c>
      <c r="E325" s="221" t="s">
        <v>899</v>
      </c>
      <c r="F325" s="222" t="s">
        <v>900</v>
      </c>
      <c r="G325" s="223" t="s">
        <v>176</v>
      </c>
      <c r="H325" s="224">
        <v>0.89000000000000001</v>
      </c>
      <c r="I325" s="225"/>
      <c r="J325" s="224">
        <f>ROUND(I325*H325,2)</f>
        <v>0</v>
      </c>
      <c r="K325" s="226"/>
      <c r="L325" s="45"/>
      <c r="M325" s="227" t="s">
        <v>1</v>
      </c>
      <c r="N325" s="228" t="s">
        <v>40</v>
      </c>
      <c r="O325" s="92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233</v>
      </c>
      <c r="AT325" s="231" t="s">
        <v>132</v>
      </c>
      <c r="AU325" s="231" t="s">
        <v>85</v>
      </c>
      <c r="AY325" s="18" t="s">
        <v>130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83</v>
      </c>
      <c r="BK325" s="232">
        <f>ROUND(I325*H325,2)</f>
        <v>0</v>
      </c>
      <c r="BL325" s="18" t="s">
        <v>233</v>
      </c>
      <c r="BM325" s="231" t="s">
        <v>901</v>
      </c>
    </row>
    <row r="326" s="12" customFormat="1" ht="22.8" customHeight="1">
      <c r="A326" s="12"/>
      <c r="B326" s="204"/>
      <c r="C326" s="205"/>
      <c r="D326" s="206" t="s">
        <v>74</v>
      </c>
      <c r="E326" s="218" t="s">
        <v>902</v>
      </c>
      <c r="F326" s="218" t="s">
        <v>903</v>
      </c>
      <c r="G326" s="205"/>
      <c r="H326" s="205"/>
      <c r="I326" s="208"/>
      <c r="J326" s="219">
        <f>BK326</f>
        <v>0</v>
      </c>
      <c r="K326" s="205"/>
      <c r="L326" s="210"/>
      <c r="M326" s="211"/>
      <c r="N326" s="212"/>
      <c r="O326" s="212"/>
      <c r="P326" s="213">
        <f>SUM(P327:P339)</f>
        <v>0</v>
      </c>
      <c r="Q326" s="212"/>
      <c r="R326" s="213">
        <f>SUM(R327:R339)</f>
        <v>0.97755000000000003</v>
      </c>
      <c r="S326" s="212"/>
      <c r="T326" s="214">
        <f>SUM(T327:T339)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5" t="s">
        <v>85</v>
      </c>
      <c r="AT326" s="216" t="s">
        <v>74</v>
      </c>
      <c r="AU326" s="216" t="s">
        <v>83</v>
      </c>
      <c r="AY326" s="215" t="s">
        <v>130</v>
      </c>
      <c r="BK326" s="217">
        <f>SUM(BK327:BK339)</f>
        <v>0</v>
      </c>
    </row>
    <row r="327" s="2" customFormat="1" ht="24.15" customHeight="1">
      <c r="A327" s="39"/>
      <c r="B327" s="40"/>
      <c r="C327" s="220" t="s">
        <v>904</v>
      </c>
      <c r="D327" s="220" t="s">
        <v>132</v>
      </c>
      <c r="E327" s="221" t="s">
        <v>905</v>
      </c>
      <c r="F327" s="222" t="s">
        <v>906</v>
      </c>
      <c r="G327" s="223" t="s">
        <v>153</v>
      </c>
      <c r="H327" s="224">
        <v>95.5</v>
      </c>
      <c r="I327" s="225"/>
      <c r="J327" s="224">
        <f>ROUND(I327*H327,2)</f>
        <v>0</v>
      </c>
      <c r="K327" s="226"/>
      <c r="L327" s="45"/>
      <c r="M327" s="227" t="s">
        <v>1</v>
      </c>
      <c r="N327" s="228" t="s">
        <v>40</v>
      </c>
      <c r="O327" s="92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233</v>
      </c>
      <c r="AT327" s="231" t="s">
        <v>132</v>
      </c>
      <c r="AU327" s="231" t="s">
        <v>85</v>
      </c>
      <c r="AY327" s="18" t="s">
        <v>130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83</v>
      </c>
      <c r="BK327" s="232">
        <f>ROUND(I327*H327,2)</f>
        <v>0</v>
      </c>
      <c r="BL327" s="18" t="s">
        <v>233</v>
      </c>
      <c r="BM327" s="231" t="s">
        <v>907</v>
      </c>
    </row>
    <row r="328" s="13" customFormat="1">
      <c r="A328" s="13"/>
      <c r="B328" s="238"/>
      <c r="C328" s="239"/>
      <c r="D328" s="233" t="s">
        <v>140</v>
      </c>
      <c r="E328" s="240" t="s">
        <v>1</v>
      </c>
      <c r="F328" s="241" t="s">
        <v>908</v>
      </c>
      <c r="G328" s="239"/>
      <c r="H328" s="240" t="s">
        <v>1</v>
      </c>
      <c r="I328" s="242"/>
      <c r="J328" s="239"/>
      <c r="K328" s="239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140</v>
      </c>
      <c r="AU328" s="247" t="s">
        <v>85</v>
      </c>
      <c r="AV328" s="13" t="s">
        <v>83</v>
      </c>
      <c r="AW328" s="13" t="s">
        <v>31</v>
      </c>
      <c r="AX328" s="13" t="s">
        <v>75</v>
      </c>
      <c r="AY328" s="247" t="s">
        <v>130</v>
      </c>
    </row>
    <row r="329" s="13" customFormat="1">
      <c r="A329" s="13"/>
      <c r="B329" s="238"/>
      <c r="C329" s="239"/>
      <c r="D329" s="233" t="s">
        <v>140</v>
      </c>
      <c r="E329" s="240" t="s">
        <v>1</v>
      </c>
      <c r="F329" s="241" t="s">
        <v>909</v>
      </c>
      <c r="G329" s="239"/>
      <c r="H329" s="240" t="s">
        <v>1</v>
      </c>
      <c r="I329" s="242"/>
      <c r="J329" s="239"/>
      <c r="K329" s="239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140</v>
      </c>
      <c r="AU329" s="247" t="s">
        <v>85</v>
      </c>
      <c r="AV329" s="13" t="s">
        <v>83</v>
      </c>
      <c r="AW329" s="13" t="s">
        <v>31</v>
      </c>
      <c r="AX329" s="13" t="s">
        <v>75</v>
      </c>
      <c r="AY329" s="247" t="s">
        <v>130</v>
      </c>
    </row>
    <row r="330" s="14" customFormat="1">
      <c r="A330" s="14"/>
      <c r="B330" s="248"/>
      <c r="C330" s="249"/>
      <c r="D330" s="233" t="s">
        <v>140</v>
      </c>
      <c r="E330" s="250" t="s">
        <v>1</v>
      </c>
      <c r="F330" s="251" t="s">
        <v>357</v>
      </c>
      <c r="G330" s="249"/>
      <c r="H330" s="252">
        <v>36</v>
      </c>
      <c r="I330" s="253"/>
      <c r="J330" s="249"/>
      <c r="K330" s="249"/>
      <c r="L330" s="254"/>
      <c r="M330" s="255"/>
      <c r="N330" s="256"/>
      <c r="O330" s="256"/>
      <c r="P330" s="256"/>
      <c r="Q330" s="256"/>
      <c r="R330" s="256"/>
      <c r="S330" s="256"/>
      <c r="T330" s="25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8" t="s">
        <v>140</v>
      </c>
      <c r="AU330" s="258" t="s">
        <v>85</v>
      </c>
      <c r="AV330" s="14" t="s">
        <v>85</v>
      </c>
      <c r="AW330" s="14" t="s">
        <v>31</v>
      </c>
      <c r="AX330" s="14" t="s">
        <v>75</v>
      </c>
      <c r="AY330" s="258" t="s">
        <v>130</v>
      </c>
    </row>
    <row r="331" s="13" customFormat="1">
      <c r="A331" s="13"/>
      <c r="B331" s="238"/>
      <c r="C331" s="239"/>
      <c r="D331" s="233" t="s">
        <v>140</v>
      </c>
      <c r="E331" s="240" t="s">
        <v>1</v>
      </c>
      <c r="F331" s="241" t="s">
        <v>910</v>
      </c>
      <c r="G331" s="239"/>
      <c r="H331" s="240" t="s">
        <v>1</v>
      </c>
      <c r="I331" s="242"/>
      <c r="J331" s="239"/>
      <c r="K331" s="239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140</v>
      </c>
      <c r="AU331" s="247" t="s">
        <v>85</v>
      </c>
      <c r="AV331" s="13" t="s">
        <v>83</v>
      </c>
      <c r="AW331" s="13" t="s">
        <v>31</v>
      </c>
      <c r="AX331" s="13" t="s">
        <v>75</v>
      </c>
      <c r="AY331" s="247" t="s">
        <v>130</v>
      </c>
    </row>
    <row r="332" s="14" customFormat="1">
      <c r="A332" s="14"/>
      <c r="B332" s="248"/>
      <c r="C332" s="249"/>
      <c r="D332" s="233" t="s">
        <v>140</v>
      </c>
      <c r="E332" s="250" t="s">
        <v>1</v>
      </c>
      <c r="F332" s="251" t="s">
        <v>911</v>
      </c>
      <c r="G332" s="249"/>
      <c r="H332" s="252">
        <v>19.199999999999999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140</v>
      </c>
      <c r="AU332" s="258" t="s">
        <v>85</v>
      </c>
      <c r="AV332" s="14" t="s">
        <v>85</v>
      </c>
      <c r="AW332" s="14" t="s">
        <v>31</v>
      </c>
      <c r="AX332" s="14" t="s">
        <v>75</v>
      </c>
      <c r="AY332" s="258" t="s">
        <v>130</v>
      </c>
    </row>
    <row r="333" s="13" customFormat="1">
      <c r="A333" s="13"/>
      <c r="B333" s="238"/>
      <c r="C333" s="239"/>
      <c r="D333" s="233" t="s">
        <v>140</v>
      </c>
      <c r="E333" s="240" t="s">
        <v>1</v>
      </c>
      <c r="F333" s="241" t="s">
        <v>912</v>
      </c>
      <c r="G333" s="239"/>
      <c r="H333" s="240" t="s">
        <v>1</v>
      </c>
      <c r="I333" s="242"/>
      <c r="J333" s="239"/>
      <c r="K333" s="239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140</v>
      </c>
      <c r="AU333" s="247" t="s">
        <v>85</v>
      </c>
      <c r="AV333" s="13" t="s">
        <v>83</v>
      </c>
      <c r="AW333" s="13" t="s">
        <v>31</v>
      </c>
      <c r="AX333" s="13" t="s">
        <v>75</v>
      </c>
      <c r="AY333" s="247" t="s">
        <v>130</v>
      </c>
    </row>
    <row r="334" s="14" customFormat="1">
      <c r="A334" s="14"/>
      <c r="B334" s="248"/>
      <c r="C334" s="249"/>
      <c r="D334" s="233" t="s">
        <v>140</v>
      </c>
      <c r="E334" s="250" t="s">
        <v>1</v>
      </c>
      <c r="F334" s="251" t="s">
        <v>913</v>
      </c>
      <c r="G334" s="249"/>
      <c r="H334" s="252">
        <v>40.299999999999997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8" t="s">
        <v>140</v>
      </c>
      <c r="AU334" s="258" t="s">
        <v>85</v>
      </c>
      <c r="AV334" s="14" t="s">
        <v>85</v>
      </c>
      <c r="AW334" s="14" t="s">
        <v>31</v>
      </c>
      <c r="AX334" s="14" t="s">
        <v>75</v>
      </c>
      <c r="AY334" s="258" t="s">
        <v>130</v>
      </c>
    </row>
    <row r="335" s="15" customFormat="1">
      <c r="A335" s="15"/>
      <c r="B335" s="259"/>
      <c r="C335" s="260"/>
      <c r="D335" s="233" t="s">
        <v>140</v>
      </c>
      <c r="E335" s="261" t="s">
        <v>1</v>
      </c>
      <c r="F335" s="262" t="s">
        <v>145</v>
      </c>
      <c r="G335" s="260"/>
      <c r="H335" s="263">
        <v>95.5</v>
      </c>
      <c r="I335" s="264"/>
      <c r="J335" s="260"/>
      <c r="K335" s="260"/>
      <c r="L335" s="265"/>
      <c r="M335" s="266"/>
      <c r="N335" s="267"/>
      <c r="O335" s="267"/>
      <c r="P335" s="267"/>
      <c r="Q335" s="267"/>
      <c r="R335" s="267"/>
      <c r="S335" s="267"/>
      <c r="T335" s="26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9" t="s">
        <v>140</v>
      </c>
      <c r="AU335" s="269" t="s">
        <v>85</v>
      </c>
      <c r="AV335" s="15" t="s">
        <v>136</v>
      </c>
      <c r="AW335" s="15" t="s">
        <v>31</v>
      </c>
      <c r="AX335" s="15" t="s">
        <v>83</v>
      </c>
      <c r="AY335" s="269" t="s">
        <v>130</v>
      </c>
    </row>
    <row r="336" s="2" customFormat="1" ht="24.15" customHeight="1">
      <c r="A336" s="39"/>
      <c r="B336" s="40"/>
      <c r="C336" s="281" t="s">
        <v>914</v>
      </c>
      <c r="D336" s="281" t="s">
        <v>173</v>
      </c>
      <c r="E336" s="282" t="s">
        <v>759</v>
      </c>
      <c r="F336" s="283" t="s">
        <v>760</v>
      </c>
      <c r="G336" s="284" t="s">
        <v>153</v>
      </c>
      <c r="H336" s="285">
        <v>105</v>
      </c>
      <c r="I336" s="286"/>
      <c r="J336" s="285">
        <f>ROUND(I336*H336,2)</f>
        <v>0</v>
      </c>
      <c r="K336" s="287"/>
      <c r="L336" s="288"/>
      <c r="M336" s="289" t="s">
        <v>1</v>
      </c>
      <c r="N336" s="290" t="s">
        <v>40</v>
      </c>
      <c r="O336" s="92"/>
      <c r="P336" s="229">
        <f>O336*H336</f>
        <v>0</v>
      </c>
      <c r="Q336" s="229">
        <v>0.0093100000000000006</v>
      </c>
      <c r="R336" s="229">
        <f>Q336*H336</f>
        <v>0.97755000000000003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340</v>
      </c>
      <c r="AT336" s="231" t="s">
        <v>173</v>
      </c>
      <c r="AU336" s="231" t="s">
        <v>85</v>
      </c>
      <c r="AY336" s="18" t="s">
        <v>130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83</v>
      </c>
      <c r="BK336" s="232">
        <f>ROUND(I336*H336,2)</f>
        <v>0</v>
      </c>
      <c r="BL336" s="18" t="s">
        <v>233</v>
      </c>
      <c r="BM336" s="231" t="s">
        <v>915</v>
      </c>
    </row>
    <row r="337" s="13" customFormat="1">
      <c r="A337" s="13"/>
      <c r="B337" s="238"/>
      <c r="C337" s="239"/>
      <c r="D337" s="233" t="s">
        <v>140</v>
      </c>
      <c r="E337" s="240" t="s">
        <v>1</v>
      </c>
      <c r="F337" s="241" t="s">
        <v>916</v>
      </c>
      <c r="G337" s="239"/>
      <c r="H337" s="240" t="s">
        <v>1</v>
      </c>
      <c r="I337" s="242"/>
      <c r="J337" s="239"/>
      <c r="K337" s="239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140</v>
      </c>
      <c r="AU337" s="247" t="s">
        <v>85</v>
      </c>
      <c r="AV337" s="13" t="s">
        <v>83</v>
      </c>
      <c r="AW337" s="13" t="s">
        <v>31</v>
      </c>
      <c r="AX337" s="13" t="s">
        <v>75</v>
      </c>
      <c r="AY337" s="247" t="s">
        <v>130</v>
      </c>
    </row>
    <row r="338" s="14" customFormat="1">
      <c r="A338" s="14"/>
      <c r="B338" s="248"/>
      <c r="C338" s="249"/>
      <c r="D338" s="233" t="s">
        <v>140</v>
      </c>
      <c r="E338" s="250" t="s">
        <v>1</v>
      </c>
      <c r="F338" s="251" t="s">
        <v>917</v>
      </c>
      <c r="G338" s="249"/>
      <c r="H338" s="252">
        <v>105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8" t="s">
        <v>140</v>
      </c>
      <c r="AU338" s="258" t="s">
        <v>85</v>
      </c>
      <c r="AV338" s="14" t="s">
        <v>85</v>
      </c>
      <c r="AW338" s="14" t="s">
        <v>31</v>
      </c>
      <c r="AX338" s="14" t="s">
        <v>83</v>
      </c>
      <c r="AY338" s="258" t="s">
        <v>130</v>
      </c>
    </row>
    <row r="339" s="2" customFormat="1" ht="24.15" customHeight="1">
      <c r="A339" s="39"/>
      <c r="B339" s="40"/>
      <c r="C339" s="220" t="s">
        <v>918</v>
      </c>
      <c r="D339" s="220" t="s">
        <v>132</v>
      </c>
      <c r="E339" s="221" t="s">
        <v>919</v>
      </c>
      <c r="F339" s="222" t="s">
        <v>920</v>
      </c>
      <c r="G339" s="223" t="s">
        <v>176</v>
      </c>
      <c r="H339" s="224">
        <v>0.97999999999999998</v>
      </c>
      <c r="I339" s="225"/>
      <c r="J339" s="224">
        <f>ROUND(I339*H339,2)</f>
        <v>0</v>
      </c>
      <c r="K339" s="226"/>
      <c r="L339" s="45"/>
      <c r="M339" s="227" t="s">
        <v>1</v>
      </c>
      <c r="N339" s="228" t="s">
        <v>40</v>
      </c>
      <c r="O339" s="92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233</v>
      </c>
      <c r="AT339" s="231" t="s">
        <v>132</v>
      </c>
      <c r="AU339" s="231" t="s">
        <v>85</v>
      </c>
      <c r="AY339" s="18" t="s">
        <v>130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83</v>
      </c>
      <c r="BK339" s="232">
        <f>ROUND(I339*H339,2)</f>
        <v>0</v>
      </c>
      <c r="BL339" s="18" t="s">
        <v>233</v>
      </c>
      <c r="BM339" s="231" t="s">
        <v>921</v>
      </c>
    </row>
    <row r="340" s="12" customFormat="1" ht="22.8" customHeight="1">
      <c r="A340" s="12"/>
      <c r="B340" s="204"/>
      <c r="C340" s="205"/>
      <c r="D340" s="206" t="s">
        <v>74</v>
      </c>
      <c r="E340" s="218" t="s">
        <v>922</v>
      </c>
      <c r="F340" s="218" t="s">
        <v>923</v>
      </c>
      <c r="G340" s="205"/>
      <c r="H340" s="205"/>
      <c r="I340" s="208"/>
      <c r="J340" s="219">
        <f>BK340</f>
        <v>0</v>
      </c>
      <c r="K340" s="205"/>
      <c r="L340" s="210"/>
      <c r="M340" s="211"/>
      <c r="N340" s="212"/>
      <c r="O340" s="212"/>
      <c r="P340" s="213">
        <f>SUM(P341:P352)</f>
        <v>0</v>
      </c>
      <c r="Q340" s="212"/>
      <c r="R340" s="213">
        <f>SUM(R341:R352)</f>
        <v>0.14244999999999999</v>
      </c>
      <c r="S340" s="212"/>
      <c r="T340" s="214">
        <f>SUM(T341:T352)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5" t="s">
        <v>85</v>
      </c>
      <c r="AT340" s="216" t="s">
        <v>74</v>
      </c>
      <c r="AU340" s="216" t="s">
        <v>83</v>
      </c>
      <c r="AY340" s="215" t="s">
        <v>130</v>
      </c>
      <c r="BK340" s="217">
        <f>SUM(BK341:BK352)</f>
        <v>0</v>
      </c>
    </row>
    <row r="341" s="2" customFormat="1" ht="24.15" customHeight="1">
      <c r="A341" s="39"/>
      <c r="B341" s="40"/>
      <c r="C341" s="220" t="s">
        <v>924</v>
      </c>
      <c r="D341" s="220" t="s">
        <v>132</v>
      </c>
      <c r="E341" s="221" t="s">
        <v>925</v>
      </c>
      <c r="F341" s="222" t="s">
        <v>926</v>
      </c>
      <c r="G341" s="223" t="s">
        <v>153</v>
      </c>
      <c r="H341" s="224">
        <v>385</v>
      </c>
      <c r="I341" s="225"/>
      <c r="J341" s="224">
        <f>ROUND(I341*H341,2)</f>
        <v>0</v>
      </c>
      <c r="K341" s="226"/>
      <c r="L341" s="45"/>
      <c r="M341" s="227" t="s">
        <v>1</v>
      </c>
      <c r="N341" s="228" t="s">
        <v>40</v>
      </c>
      <c r="O341" s="92"/>
      <c r="P341" s="229">
        <f>O341*H341</f>
        <v>0</v>
      </c>
      <c r="Q341" s="229">
        <v>0.00012999999999999999</v>
      </c>
      <c r="R341" s="229">
        <f>Q341*H341</f>
        <v>0.050049999999999997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233</v>
      </c>
      <c r="AT341" s="231" t="s">
        <v>132</v>
      </c>
      <c r="AU341" s="231" t="s">
        <v>85</v>
      </c>
      <c r="AY341" s="18" t="s">
        <v>130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83</v>
      </c>
      <c r="BK341" s="232">
        <f>ROUND(I341*H341,2)</f>
        <v>0</v>
      </c>
      <c r="BL341" s="18" t="s">
        <v>233</v>
      </c>
      <c r="BM341" s="231" t="s">
        <v>927</v>
      </c>
    </row>
    <row r="342" s="13" customFormat="1">
      <c r="A342" s="13"/>
      <c r="B342" s="238"/>
      <c r="C342" s="239"/>
      <c r="D342" s="233" t="s">
        <v>140</v>
      </c>
      <c r="E342" s="240" t="s">
        <v>1</v>
      </c>
      <c r="F342" s="241" t="s">
        <v>928</v>
      </c>
      <c r="G342" s="239"/>
      <c r="H342" s="240" t="s">
        <v>1</v>
      </c>
      <c r="I342" s="242"/>
      <c r="J342" s="239"/>
      <c r="K342" s="239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140</v>
      </c>
      <c r="AU342" s="247" t="s">
        <v>85</v>
      </c>
      <c r="AV342" s="13" t="s">
        <v>83</v>
      </c>
      <c r="AW342" s="13" t="s">
        <v>31</v>
      </c>
      <c r="AX342" s="13" t="s">
        <v>75</v>
      </c>
      <c r="AY342" s="247" t="s">
        <v>130</v>
      </c>
    </row>
    <row r="343" s="14" customFormat="1">
      <c r="A343" s="14"/>
      <c r="B343" s="248"/>
      <c r="C343" s="249"/>
      <c r="D343" s="233" t="s">
        <v>140</v>
      </c>
      <c r="E343" s="250" t="s">
        <v>1</v>
      </c>
      <c r="F343" s="251" t="s">
        <v>929</v>
      </c>
      <c r="G343" s="249"/>
      <c r="H343" s="252">
        <v>209.5</v>
      </c>
      <c r="I343" s="253"/>
      <c r="J343" s="249"/>
      <c r="K343" s="249"/>
      <c r="L343" s="254"/>
      <c r="M343" s="255"/>
      <c r="N343" s="256"/>
      <c r="O343" s="256"/>
      <c r="P343" s="256"/>
      <c r="Q343" s="256"/>
      <c r="R343" s="256"/>
      <c r="S343" s="256"/>
      <c r="T343" s="25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8" t="s">
        <v>140</v>
      </c>
      <c r="AU343" s="258" t="s">
        <v>85</v>
      </c>
      <c r="AV343" s="14" t="s">
        <v>85</v>
      </c>
      <c r="AW343" s="14" t="s">
        <v>31</v>
      </c>
      <c r="AX343" s="14" t="s">
        <v>75</v>
      </c>
      <c r="AY343" s="258" t="s">
        <v>130</v>
      </c>
    </row>
    <row r="344" s="13" customFormat="1">
      <c r="A344" s="13"/>
      <c r="B344" s="238"/>
      <c r="C344" s="239"/>
      <c r="D344" s="233" t="s">
        <v>140</v>
      </c>
      <c r="E344" s="240" t="s">
        <v>1</v>
      </c>
      <c r="F344" s="241" t="s">
        <v>930</v>
      </c>
      <c r="G344" s="239"/>
      <c r="H344" s="240" t="s">
        <v>1</v>
      </c>
      <c r="I344" s="242"/>
      <c r="J344" s="239"/>
      <c r="K344" s="239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140</v>
      </c>
      <c r="AU344" s="247" t="s">
        <v>85</v>
      </c>
      <c r="AV344" s="13" t="s">
        <v>83</v>
      </c>
      <c r="AW344" s="13" t="s">
        <v>31</v>
      </c>
      <c r="AX344" s="13" t="s">
        <v>75</v>
      </c>
      <c r="AY344" s="247" t="s">
        <v>130</v>
      </c>
    </row>
    <row r="345" s="14" customFormat="1">
      <c r="A345" s="14"/>
      <c r="B345" s="248"/>
      <c r="C345" s="249"/>
      <c r="D345" s="233" t="s">
        <v>140</v>
      </c>
      <c r="E345" s="250" t="s">
        <v>1</v>
      </c>
      <c r="F345" s="251" t="s">
        <v>931</v>
      </c>
      <c r="G345" s="249"/>
      <c r="H345" s="252">
        <v>95</v>
      </c>
      <c r="I345" s="253"/>
      <c r="J345" s="249"/>
      <c r="K345" s="249"/>
      <c r="L345" s="254"/>
      <c r="M345" s="255"/>
      <c r="N345" s="256"/>
      <c r="O345" s="256"/>
      <c r="P345" s="256"/>
      <c r="Q345" s="256"/>
      <c r="R345" s="256"/>
      <c r="S345" s="256"/>
      <c r="T345" s="25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8" t="s">
        <v>140</v>
      </c>
      <c r="AU345" s="258" t="s">
        <v>85</v>
      </c>
      <c r="AV345" s="14" t="s">
        <v>85</v>
      </c>
      <c r="AW345" s="14" t="s">
        <v>31</v>
      </c>
      <c r="AX345" s="14" t="s">
        <v>75</v>
      </c>
      <c r="AY345" s="258" t="s">
        <v>130</v>
      </c>
    </row>
    <row r="346" s="13" customFormat="1">
      <c r="A346" s="13"/>
      <c r="B346" s="238"/>
      <c r="C346" s="239"/>
      <c r="D346" s="233" t="s">
        <v>140</v>
      </c>
      <c r="E346" s="240" t="s">
        <v>1</v>
      </c>
      <c r="F346" s="241" t="s">
        <v>932</v>
      </c>
      <c r="G346" s="239"/>
      <c r="H346" s="240" t="s">
        <v>1</v>
      </c>
      <c r="I346" s="242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140</v>
      </c>
      <c r="AU346" s="247" t="s">
        <v>85</v>
      </c>
      <c r="AV346" s="13" t="s">
        <v>83</v>
      </c>
      <c r="AW346" s="13" t="s">
        <v>31</v>
      </c>
      <c r="AX346" s="13" t="s">
        <v>75</v>
      </c>
      <c r="AY346" s="247" t="s">
        <v>130</v>
      </c>
    </row>
    <row r="347" s="14" customFormat="1">
      <c r="A347" s="14"/>
      <c r="B347" s="248"/>
      <c r="C347" s="249"/>
      <c r="D347" s="233" t="s">
        <v>140</v>
      </c>
      <c r="E347" s="250" t="s">
        <v>1</v>
      </c>
      <c r="F347" s="251" t="s">
        <v>933</v>
      </c>
      <c r="G347" s="249"/>
      <c r="H347" s="252">
        <v>19.609999999999999</v>
      </c>
      <c r="I347" s="253"/>
      <c r="J347" s="249"/>
      <c r="K347" s="249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140</v>
      </c>
      <c r="AU347" s="258" t="s">
        <v>85</v>
      </c>
      <c r="AV347" s="14" t="s">
        <v>85</v>
      </c>
      <c r="AW347" s="14" t="s">
        <v>31</v>
      </c>
      <c r="AX347" s="14" t="s">
        <v>75</v>
      </c>
      <c r="AY347" s="258" t="s">
        <v>130</v>
      </c>
    </row>
    <row r="348" s="14" customFormat="1">
      <c r="A348" s="14"/>
      <c r="B348" s="248"/>
      <c r="C348" s="249"/>
      <c r="D348" s="233" t="s">
        <v>140</v>
      </c>
      <c r="E348" s="250" t="s">
        <v>1</v>
      </c>
      <c r="F348" s="251" t="s">
        <v>934</v>
      </c>
      <c r="G348" s="249"/>
      <c r="H348" s="252">
        <v>29.32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140</v>
      </c>
      <c r="AU348" s="258" t="s">
        <v>85</v>
      </c>
      <c r="AV348" s="14" t="s">
        <v>85</v>
      </c>
      <c r="AW348" s="14" t="s">
        <v>31</v>
      </c>
      <c r="AX348" s="14" t="s">
        <v>75</v>
      </c>
      <c r="AY348" s="258" t="s">
        <v>130</v>
      </c>
    </row>
    <row r="349" s="14" customFormat="1">
      <c r="A349" s="14"/>
      <c r="B349" s="248"/>
      <c r="C349" s="249"/>
      <c r="D349" s="233" t="s">
        <v>140</v>
      </c>
      <c r="E349" s="250" t="s">
        <v>1</v>
      </c>
      <c r="F349" s="251" t="s">
        <v>935</v>
      </c>
      <c r="G349" s="249"/>
      <c r="H349" s="252">
        <v>31.57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8" t="s">
        <v>140</v>
      </c>
      <c r="AU349" s="258" t="s">
        <v>85</v>
      </c>
      <c r="AV349" s="14" t="s">
        <v>85</v>
      </c>
      <c r="AW349" s="14" t="s">
        <v>31</v>
      </c>
      <c r="AX349" s="14" t="s">
        <v>75</v>
      </c>
      <c r="AY349" s="258" t="s">
        <v>130</v>
      </c>
    </row>
    <row r="350" s="15" customFormat="1">
      <c r="A350" s="15"/>
      <c r="B350" s="259"/>
      <c r="C350" s="260"/>
      <c r="D350" s="233" t="s">
        <v>140</v>
      </c>
      <c r="E350" s="261" t="s">
        <v>1</v>
      </c>
      <c r="F350" s="262" t="s">
        <v>145</v>
      </c>
      <c r="G350" s="260"/>
      <c r="H350" s="263">
        <v>385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9" t="s">
        <v>140</v>
      </c>
      <c r="AU350" s="269" t="s">
        <v>85</v>
      </c>
      <c r="AV350" s="15" t="s">
        <v>136</v>
      </c>
      <c r="AW350" s="15" t="s">
        <v>31</v>
      </c>
      <c r="AX350" s="15" t="s">
        <v>83</v>
      </c>
      <c r="AY350" s="269" t="s">
        <v>130</v>
      </c>
    </row>
    <row r="351" s="2" customFormat="1" ht="24.15" customHeight="1">
      <c r="A351" s="39"/>
      <c r="B351" s="40"/>
      <c r="C351" s="220" t="s">
        <v>615</v>
      </c>
      <c r="D351" s="220" t="s">
        <v>132</v>
      </c>
      <c r="E351" s="221" t="s">
        <v>936</v>
      </c>
      <c r="F351" s="222" t="s">
        <v>937</v>
      </c>
      <c r="G351" s="223" t="s">
        <v>153</v>
      </c>
      <c r="H351" s="224">
        <v>770</v>
      </c>
      <c r="I351" s="225"/>
      <c r="J351" s="224">
        <f>ROUND(I351*H351,2)</f>
        <v>0</v>
      </c>
      <c r="K351" s="226"/>
      <c r="L351" s="45"/>
      <c r="M351" s="227" t="s">
        <v>1</v>
      </c>
      <c r="N351" s="228" t="s">
        <v>40</v>
      </c>
      <c r="O351" s="92"/>
      <c r="P351" s="229">
        <f>O351*H351</f>
        <v>0</v>
      </c>
      <c r="Q351" s="229">
        <v>0.00012</v>
      </c>
      <c r="R351" s="229">
        <f>Q351*H351</f>
        <v>0.092399999999999996</v>
      </c>
      <c r="S351" s="229">
        <v>0</v>
      </c>
      <c r="T351" s="23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1" t="s">
        <v>233</v>
      </c>
      <c r="AT351" s="231" t="s">
        <v>132</v>
      </c>
      <c r="AU351" s="231" t="s">
        <v>85</v>
      </c>
      <c r="AY351" s="18" t="s">
        <v>130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83</v>
      </c>
      <c r="BK351" s="232">
        <f>ROUND(I351*H351,2)</f>
        <v>0</v>
      </c>
      <c r="BL351" s="18" t="s">
        <v>233</v>
      </c>
      <c r="BM351" s="231" t="s">
        <v>938</v>
      </c>
    </row>
    <row r="352" s="14" customFormat="1">
      <c r="A352" s="14"/>
      <c r="B352" s="248"/>
      <c r="C352" s="249"/>
      <c r="D352" s="233" t="s">
        <v>140</v>
      </c>
      <c r="E352" s="250" t="s">
        <v>1</v>
      </c>
      <c r="F352" s="251" t="s">
        <v>939</v>
      </c>
      <c r="G352" s="249"/>
      <c r="H352" s="252">
        <v>770</v>
      </c>
      <c r="I352" s="253"/>
      <c r="J352" s="249"/>
      <c r="K352" s="249"/>
      <c r="L352" s="254"/>
      <c r="M352" s="255"/>
      <c r="N352" s="256"/>
      <c r="O352" s="256"/>
      <c r="P352" s="256"/>
      <c r="Q352" s="256"/>
      <c r="R352" s="256"/>
      <c r="S352" s="256"/>
      <c r="T352" s="25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8" t="s">
        <v>140</v>
      </c>
      <c r="AU352" s="258" t="s">
        <v>85</v>
      </c>
      <c r="AV352" s="14" t="s">
        <v>85</v>
      </c>
      <c r="AW352" s="14" t="s">
        <v>31</v>
      </c>
      <c r="AX352" s="14" t="s">
        <v>83</v>
      </c>
      <c r="AY352" s="258" t="s">
        <v>130</v>
      </c>
    </row>
    <row r="353" s="12" customFormat="1" ht="25.92" customHeight="1">
      <c r="A353" s="12"/>
      <c r="B353" s="204"/>
      <c r="C353" s="205"/>
      <c r="D353" s="206" t="s">
        <v>74</v>
      </c>
      <c r="E353" s="207" t="s">
        <v>173</v>
      </c>
      <c r="F353" s="207" t="s">
        <v>940</v>
      </c>
      <c r="G353" s="205"/>
      <c r="H353" s="205"/>
      <c r="I353" s="208"/>
      <c r="J353" s="209">
        <f>BK353</f>
        <v>0</v>
      </c>
      <c r="K353" s="205"/>
      <c r="L353" s="210"/>
      <c r="M353" s="211"/>
      <c r="N353" s="212"/>
      <c r="O353" s="212"/>
      <c r="P353" s="213">
        <f>P354</f>
        <v>0</v>
      </c>
      <c r="Q353" s="212"/>
      <c r="R353" s="213">
        <f>R354</f>
        <v>0</v>
      </c>
      <c r="S353" s="212"/>
      <c r="T353" s="214">
        <f>T354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5" t="s">
        <v>150</v>
      </c>
      <c r="AT353" s="216" t="s">
        <v>74</v>
      </c>
      <c r="AU353" s="216" t="s">
        <v>75</v>
      </c>
      <c r="AY353" s="215" t="s">
        <v>130</v>
      </c>
      <c r="BK353" s="217">
        <f>BK354</f>
        <v>0</v>
      </c>
    </row>
    <row r="354" s="12" customFormat="1" ht="22.8" customHeight="1">
      <c r="A354" s="12"/>
      <c r="B354" s="204"/>
      <c r="C354" s="205"/>
      <c r="D354" s="206" t="s">
        <v>74</v>
      </c>
      <c r="E354" s="218" t="s">
        <v>941</v>
      </c>
      <c r="F354" s="218" t="s">
        <v>942</v>
      </c>
      <c r="G354" s="205"/>
      <c r="H354" s="205"/>
      <c r="I354" s="208"/>
      <c r="J354" s="219">
        <f>BK354</f>
        <v>0</v>
      </c>
      <c r="K354" s="205"/>
      <c r="L354" s="210"/>
      <c r="M354" s="211"/>
      <c r="N354" s="212"/>
      <c r="O354" s="212"/>
      <c r="P354" s="213">
        <f>P355</f>
        <v>0</v>
      </c>
      <c r="Q354" s="212"/>
      <c r="R354" s="213">
        <f>R355</f>
        <v>0</v>
      </c>
      <c r="S354" s="212"/>
      <c r="T354" s="214">
        <f>T355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5" t="s">
        <v>150</v>
      </c>
      <c r="AT354" s="216" t="s">
        <v>74</v>
      </c>
      <c r="AU354" s="216" t="s">
        <v>83</v>
      </c>
      <c r="AY354" s="215" t="s">
        <v>130</v>
      </c>
      <c r="BK354" s="217">
        <f>BK355</f>
        <v>0</v>
      </c>
    </row>
    <row r="355" s="2" customFormat="1" ht="16.5" customHeight="1">
      <c r="A355" s="39"/>
      <c r="B355" s="40"/>
      <c r="C355" s="220" t="s">
        <v>943</v>
      </c>
      <c r="D355" s="220" t="s">
        <v>132</v>
      </c>
      <c r="E355" s="221" t="s">
        <v>944</v>
      </c>
      <c r="F355" s="222" t="s">
        <v>945</v>
      </c>
      <c r="G355" s="223" t="s">
        <v>280</v>
      </c>
      <c r="H355" s="224">
        <v>1</v>
      </c>
      <c r="I355" s="225"/>
      <c r="J355" s="224">
        <f>ROUND(I355*H355,2)</f>
        <v>0</v>
      </c>
      <c r="K355" s="226"/>
      <c r="L355" s="45"/>
      <c r="M355" s="291" t="s">
        <v>1</v>
      </c>
      <c r="N355" s="292" t="s">
        <v>40</v>
      </c>
      <c r="O355" s="293"/>
      <c r="P355" s="294">
        <f>O355*H355</f>
        <v>0</v>
      </c>
      <c r="Q355" s="294">
        <v>0</v>
      </c>
      <c r="R355" s="294">
        <f>Q355*H355</f>
        <v>0</v>
      </c>
      <c r="S355" s="294">
        <v>0</v>
      </c>
      <c r="T355" s="29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1" t="s">
        <v>946</v>
      </c>
      <c r="AT355" s="231" t="s">
        <v>132</v>
      </c>
      <c r="AU355" s="231" t="s">
        <v>85</v>
      </c>
      <c r="AY355" s="18" t="s">
        <v>130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8" t="s">
        <v>83</v>
      </c>
      <c r="BK355" s="232">
        <f>ROUND(I355*H355,2)</f>
        <v>0</v>
      </c>
      <c r="BL355" s="18" t="s">
        <v>946</v>
      </c>
      <c r="BM355" s="231" t="s">
        <v>947</v>
      </c>
    </row>
    <row r="356" s="2" customFormat="1" ht="6.96" customHeight="1">
      <c r="A356" s="39"/>
      <c r="B356" s="67"/>
      <c r="C356" s="68"/>
      <c r="D356" s="68"/>
      <c r="E356" s="68"/>
      <c r="F356" s="68"/>
      <c r="G356" s="68"/>
      <c r="H356" s="68"/>
      <c r="I356" s="68"/>
      <c r="J356" s="68"/>
      <c r="K356" s="68"/>
      <c r="L356" s="45"/>
      <c r="M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</row>
  </sheetData>
  <sheetProtection sheet="1" autoFilter="0" formatColumns="0" formatRows="0" objects="1" scenarios="1" spinCount="100000" saltValue="Z32xM1HpJju4OCLt4Xa0+nrevjyXR4Lzry4QNFKA0WqUj64lgNEo5ac8nT9GmvtkoNXpuMPMCdSb6ZmVmjvdlg==" hashValue="AZu+mha5h8aBP9si1rE8oi5AFMW6a9eSsJRApilMAdItCJJBbsF2FBRvKCvpUSgHi+G7/jhvgIs9GMyoe+0Wdg==" algorithmName="SHA-512" password="CC35"/>
  <autoFilter ref="C128:K35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15</v>
      </c>
      <c r="L6" s="21"/>
    </row>
    <row r="7" s="1" customFormat="1" ht="16.5" customHeight="1">
      <c r="B7" s="21"/>
      <c r="E7" s="142" t="str">
        <f>'Rekapitulace stavby'!K6</f>
        <v>Aš - Horní Paseky -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17</v>
      </c>
      <c r="E11" s="39"/>
      <c r="F11" s="144" t="s">
        <v>1</v>
      </c>
      <c r="G11" s="39"/>
      <c r="H11" s="39"/>
      <c r="I11" s="141" t="s">
        <v>18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19</v>
      </c>
      <c r="E12" s="39"/>
      <c r="F12" s="144" t="s">
        <v>20</v>
      </c>
      <c r="G12" s="39"/>
      <c r="H12" s="39"/>
      <c r="I12" s="141" t="s">
        <v>21</v>
      </c>
      <c r="J12" s="145" t="str">
        <f>'Rekapitulace stavby'!AN8</f>
        <v>21. 6. 2024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23</v>
      </c>
      <c r="E14" s="39"/>
      <c r="F14" s="39"/>
      <c r="G14" s="39"/>
      <c r="H14" s="39"/>
      <c r="I14" s="141" t="s">
        <v>24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25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24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30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24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ROUND((SUM(BE125:BE239)),  2)</f>
        <v>0</v>
      </c>
      <c r="G33" s="39"/>
      <c r="H33" s="39"/>
      <c r="I33" s="156">
        <v>0.20999999999999999</v>
      </c>
      <c r="J33" s="155">
        <f>ROUND(((SUM(BE125:BE239))*I33),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ROUND((SUM(BF125:BF239)),  2)</f>
        <v>0</v>
      </c>
      <c r="G34" s="39"/>
      <c r="H34" s="39"/>
      <c r="I34" s="156">
        <v>0.12</v>
      </c>
      <c r="J34" s="155">
        <f>ROUND(((SUM(BF125:BF239))*I34),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ROUND((SUM(BG125:BG239)),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ROUND((SUM(BH125:BH239)),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ROUND((SUM(BI125:BI239)),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Aš - Horní Paseky -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SO 04 - Přípojky technické infrastruktury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 xml:space="preserve"> </v>
      </c>
      <c r="G89" s="41"/>
      <c r="H89" s="41"/>
      <c r="I89" s="33" t="s">
        <v>21</v>
      </c>
      <c r="J89" s="80" t="str">
        <f>IF(J12="","",J12)</f>
        <v>21. 6. 2024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23</v>
      </c>
      <c r="D91" s="41"/>
      <c r="E91" s="41"/>
      <c r="F91" s="28" t="str">
        <f>E15</f>
        <v>Město Aš</v>
      </c>
      <c r="G91" s="41"/>
      <c r="H91" s="41"/>
      <c r="I91" s="33" t="s">
        <v>29</v>
      </c>
      <c r="J91" s="37" t="str">
        <f>E21</f>
        <v>KV ENGINEERING s.r.o.Karlovy Vary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Neubauerová Soňa, SK-Projekt Ostrov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110</v>
      </c>
      <c r="E99" s="189"/>
      <c r="F99" s="189"/>
      <c r="G99" s="189"/>
      <c r="H99" s="189"/>
      <c r="I99" s="189"/>
      <c r="J99" s="190">
        <f>J180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112</v>
      </c>
      <c r="E100" s="189"/>
      <c r="F100" s="189"/>
      <c r="G100" s="189"/>
      <c r="H100" s="189"/>
      <c r="I100" s="189"/>
      <c r="J100" s="190">
        <f>J188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113</v>
      </c>
      <c r="E101" s="189"/>
      <c r="F101" s="189"/>
      <c r="G101" s="189"/>
      <c r="H101" s="189"/>
      <c r="I101" s="189"/>
      <c r="J101" s="190">
        <f>J203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J226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642</v>
      </c>
      <c r="E103" s="183"/>
      <c r="F103" s="183"/>
      <c r="G103" s="183"/>
      <c r="H103" s="183"/>
      <c r="I103" s="183"/>
      <c r="J103" s="184">
        <f>J228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949</v>
      </c>
      <c r="E104" s="189"/>
      <c r="F104" s="189"/>
      <c r="G104" s="189"/>
      <c r="H104" s="189"/>
      <c r="I104" s="189"/>
      <c r="J104" s="190">
        <f>J229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950</v>
      </c>
      <c r="E105" s="189"/>
      <c r="F105" s="189"/>
      <c r="G105" s="189"/>
      <c r="H105" s="189"/>
      <c r="I105" s="189"/>
      <c r="J105" s="190">
        <f>J234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Aš - Horní Paseky - Čistírna odpadních vod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04 - SO 04 - Přípojky technické infrastruktury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19</v>
      </c>
      <c r="D119" s="41"/>
      <c r="E119" s="41"/>
      <c r="F119" s="28" t="str">
        <f>F12</f>
        <v xml:space="preserve"> </v>
      </c>
      <c r="G119" s="41"/>
      <c r="H119" s="41"/>
      <c r="I119" s="33" t="s">
        <v>21</v>
      </c>
      <c r="J119" s="80" t="str">
        <f>IF(J12="","",J12)</f>
        <v>21. 6. 2024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23</v>
      </c>
      <c r="D121" s="41"/>
      <c r="E121" s="41"/>
      <c r="F121" s="28" t="str">
        <f>E15</f>
        <v>Město Aš</v>
      </c>
      <c r="G121" s="41"/>
      <c r="H121" s="41"/>
      <c r="I121" s="33" t="s">
        <v>29</v>
      </c>
      <c r="J121" s="37" t="str">
        <f>E21</f>
        <v>KV ENGINEERING s.r.o.Karlovy Vary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27</v>
      </c>
      <c r="D122" s="41"/>
      <c r="E122" s="41"/>
      <c r="F122" s="28" t="str">
        <f>IF(E18="","",E18)</f>
        <v>Vyplň údaj</v>
      </c>
      <c r="G122" s="41"/>
      <c r="H122" s="41"/>
      <c r="I122" s="33" t="s">
        <v>32</v>
      </c>
      <c r="J122" s="37" t="str">
        <f>E24</f>
        <v>Neubauerová Soňa, SK-Projekt Ostrov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116</v>
      </c>
      <c r="D124" s="195" t="s">
        <v>60</v>
      </c>
      <c r="E124" s="195" t="s">
        <v>56</v>
      </c>
      <c r="F124" s="195" t="s">
        <v>57</v>
      </c>
      <c r="G124" s="195" t="s">
        <v>117</v>
      </c>
      <c r="H124" s="195" t="s">
        <v>118</v>
      </c>
      <c r="I124" s="195" t="s">
        <v>119</v>
      </c>
      <c r="J124" s="196" t="s">
        <v>103</v>
      </c>
      <c r="K124" s="197" t="s">
        <v>120</v>
      </c>
      <c r="L124" s="198"/>
      <c r="M124" s="101" t="s">
        <v>1</v>
      </c>
      <c r="N124" s="102" t="s">
        <v>39</v>
      </c>
      <c r="O124" s="102" t="s">
        <v>121</v>
      </c>
      <c r="P124" s="102" t="s">
        <v>122</v>
      </c>
      <c r="Q124" s="102" t="s">
        <v>123</v>
      </c>
      <c r="R124" s="102" t="s">
        <v>124</v>
      </c>
      <c r="S124" s="102" t="s">
        <v>125</v>
      </c>
      <c r="T124" s="103" t="s">
        <v>126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127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P126+P228</f>
        <v>0</v>
      </c>
      <c r="Q125" s="105"/>
      <c r="R125" s="201">
        <f>R126+R228</f>
        <v>1.848894</v>
      </c>
      <c r="S125" s="105"/>
      <c r="T125" s="202">
        <f>T126+T228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74</v>
      </c>
      <c r="AU125" s="18" t="s">
        <v>105</v>
      </c>
      <c r="BK125" s="203">
        <f>BK126+BK228</f>
        <v>0</v>
      </c>
    </row>
    <row r="126" s="12" customFormat="1" ht="25.92" customHeight="1">
      <c r="A126" s="12"/>
      <c r="B126" s="204"/>
      <c r="C126" s="205"/>
      <c r="D126" s="206" t="s">
        <v>74</v>
      </c>
      <c r="E126" s="207" t="s">
        <v>128</v>
      </c>
      <c r="F126" s="207" t="s">
        <v>129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P127+P180+P188+P203+P226</f>
        <v>0</v>
      </c>
      <c r="Q126" s="212"/>
      <c r="R126" s="213">
        <f>R127+R180+R188+R203+R226</f>
        <v>1.8441339999999999</v>
      </c>
      <c r="S126" s="212"/>
      <c r="T126" s="214">
        <f>T127+T180+T188+T203+T226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74</v>
      </c>
      <c r="AU126" s="216" t="s">
        <v>75</v>
      </c>
      <c r="AY126" s="215" t="s">
        <v>130</v>
      </c>
      <c r="BK126" s="217">
        <f>BK127+BK180+BK188+BK203+BK226</f>
        <v>0</v>
      </c>
    </row>
    <row r="127" s="12" customFormat="1" ht="22.8" customHeight="1">
      <c r="A127" s="12"/>
      <c r="B127" s="204"/>
      <c r="C127" s="205"/>
      <c r="D127" s="206" t="s">
        <v>74</v>
      </c>
      <c r="E127" s="218" t="s">
        <v>83</v>
      </c>
      <c r="F127" s="218" t="s">
        <v>131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SUM(P128:P179)</f>
        <v>0</v>
      </c>
      <c r="Q127" s="212"/>
      <c r="R127" s="213">
        <f>SUM(R128:R179)</f>
        <v>0.008064</v>
      </c>
      <c r="S127" s="212"/>
      <c r="T127" s="214">
        <f>SUM(T128:T179)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83</v>
      </c>
      <c r="AT127" s="216" t="s">
        <v>74</v>
      </c>
      <c r="AU127" s="216" t="s">
        <v>83</v>
      </c>
      <c r="AY127" s="215" t="s">
        <v>130</v>
      </c>
      <c r="BK127" s="217">
        <f>SUM(BK128:BK179)</f>
        <v>0</v>
      </c>
    </row>
    <row r="128" s="2" customFormat="1" ht="33" customHeight="1">
      <c r="A128" s="39"/>
      <c r="B128" s="40"/>
      <c r="C128" s="220" t="s">
        <v>83</v>
      </c>
      <c r="D128" s="220" t="s">
        <v>132</v>
      </c>
      <c r="E128" s="221" t="s">
        <v>133</v>
      </c>
      <c r="F128" s="222" t="s">
        <v>134</v>
      </c>
      <c r="G128" s="223" t="s">
        <v>135</v>
      </c>
      <c r="H128" s="224">
        <v>2.5</v>
      </c>
      <c r="I128" s="225"/>
      <c r="J128" s="224">
        <f>ROUND(I128*H128,2)</f>
        <v>0</v>
      </c>
      <c r="K128" s="226"/>
      <c r="L128" s="45"/>
      <c r="M128" s="227" t="s">
        <v>1</v>
      </c>
      <c r="N128" s="228" t="s">
        <v>40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136</v>
      </c>
      <c r="AT128" s="231" t="s">
        <v>132</v>
      </c>
      <c r="AU128" s="231" t="s">
        <v>85</v>
      </c>
      <c r="AY128" s="18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83</v>
      </c>
      <c r="BK128" s="232">
        <f>ROUND(I128*H128,2)</f>
        <v>0</v>
      </c>
      <c r="BL128" s="18" t="s">
        <v>136</v>
      </c>
      <c r="BM128" s="231" t="s">
        <v>951</v>
      </c>
    </row>
    <row r="129" s="2" customFormat="1">
      <c r="A129" s="39"/>
      <c r="B129" s="40"/>
      <c r="C129" s="41"/>
      <c r="D129" s="233" t="s">
        <v>138</v>
      </c>
      <c r="E129" s="41"/>
      <c r="F129" s="234" t="s">
        <v>139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138</v>
      </c>
      <c r="AU129" s="18" t="s">
        <v>85</v>
      </c>
    </row>
    <row r="130" s="13" customFormat="1">
      <c r="A130" s="13"/>
      <c r="B130" s="238"/>
      <c r="C130" s="239"/>
      <c r="D130" s="233" t="s">
        <v>140</v>
      </c>
      <c r="E130" s="240" t="s">
        <v>1</v>
      </c>
      <c r="F130" s="241" t="s">
        <v>141</v>
      </c>
      <c r="G130" s="239"/>
      <c r="H130" s="240" t="s">
        <v>1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140</v>
      </c>
      <c r="AU130" s="247" t="s">
        <v>85</v>
      </c>
      <c r="AV130" s="13" t="s">
        <v>83</v>
      </c>
      <c r="AW130" s="13" t="s">
        <v>31</v>
      </c>
      <c r="AX130" s="13" t="s">
        <v>75</v>
      </c>
      <c r="AY130" s="247" t="s">
        <v>130</v>
      </c>
    </row>
    <row r="131" s="13" customFormat="1">
      <c r="A131" s="13"/>
      <c r="B131" s="238"/>
      <c r="C131" s="239"/>
      <c r="D131" s="233" t="s">
        <v>140</v>
      </c>
      <c r="E131" s="240" t="s">
        <v>1</v>
      </c>
      <c r="F131" s="241" t="s">
        <v>952</v>
      </c>
      <c r="G131" s="239"/>
      <c r="H131" s="240" t="s">
        <v>1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140</v>
      </c>
      <c r="AU131" s="247" t="s">
        <v>85</v>
      </c>
      <c r="AV131" s="13" t="s">
        <v>83</v>
      </c>
      <c r="AW131" s="13" t="s">
        <v>31</v>
      </c>
      <c r="AX131" s="13" t="s">
        <v>75</v>
      </c>
      <c r="AY131" s="247" t="s">
        <v>130</v>
      </c>
    </row>
    <row r="132" s="14" customFormat="1">
      <c r="A132" s="14"/>
      <c r="B132" s="248"/>
      <c r="C132" s="249"/>
      <c r="D132" s="233" t="s">
        <v>140</v>
      </c>
      <c r="E132" s="250" t="s">
        <v>1</v>
      </c>
      <c r="F132" s="251" t="s">
        <v>953</v>
      </c>
      <c r="G132" s="249"/>
      <c r="H132" s="252">
        <v>2.5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140</v>
      </c>
      <c r="AU132" s="258" t="s">
        <v>85</v>
      </c>
      <c r="AV132" s="14" t="s">
        <v>85</v>
      </c>
      <c r="AW132" s="14" t="s">
        <v>31</v>
      </c>
      <c r="AX132" s="14" t="s">
        <v>83</v>
      </c>
      <c r="AY132" s="258" t="s">
        <v>130</v>
      </c>
    </row>
    <row r="133" s="2" customFormat="1" ht="33" customHeight="1">
      <c r="A133" s="39"/>
      <c r="B133" s="40"/>
      <c r="C133" s="220" t="s">
        <v>85</v>
      </c>
      <c r="D133" s="220" t="s">
        <v>132</v>
      </c>
      <c r="E133" s="221" t="s">
        <v>146</v>
      </c>
      <c r="F133" s="222" t="s">
        <v>147</v>
      </c>
      <c r="G133" s="223" t="s">
        <v>135</v>
      </c>
      <c r="H133" s="224">
        <v>2.5</v>
      </c>
      <c r="I133" s="225"/>
      <c r="J133" s="224">
        <f>ROUND(I133*H133,2)</f>
        <v>0</v>
      </c>
      <c r="K133" s="226"/>
      <c r="L133" s="45"/>
      <c r="M133" s="227" t="s">
        <v>1</v>
      </c>
      <c r="N133" s="228" t="s">
        <v>40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136</v>
      </c>
      <c r="AT133" s="231" t="s">
        <v>132</v>
      </c>
      <c r="AU133" s="231" t="s">
        <v>85</v>
      </c>
      <c r="AY133" s="18" t="s">
        <v>130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136</v>
      </c>
      <c r="BM133" s="231" t="s">
        <v>954</v>
      </c>
    </row>
    <row r="134" s="13" customFormat="1">
      <c r="A134" s="13"/>
      <c r="B134" s="238"/>
      <c r="C134" s="239"/>
      <c r="D134" s="233" t="s">
        <v>140</v>
      </c>
      <c r="E134" s="240" t="s">
        <v>1</v>
      </c>
      <c r="F134" s="241" t="s">
        <v>141</v>
      </c>
      <c r="G134" s="239"/>
      <c r="H134" s="240" t="s">
        <v>1</v>
      </c>
      <c r="I134" s="242"/>
      <c r="J134" s="239"/>
      <c r="K134" s="239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140</v>
      </c>
      <c r="AU134" s="247" t="s">
        <v>85</v>
      </c>
      <c r="AV134" s="13" t="s">
        <v>83</v>
      </c>
      <c r="AW134" s="13" t="s">
        <v>31</v>
      </c>
      <c r="AX134" s="13" t="s">
        <v>75</v>
      </c>
      <c r="AY134" s="247" t="s">
        <v>130</v>
      </c>
    </row>
    <row r="135" s="14" customFormat="1">
      <c r="A135" s="14"/>
      <c r="B135" s="248"/>
      <c r="C135" s="249"/>
      <c r="D135" s="233" t="s">
        <v>140</v>
      </c>
      <c r="E135" s="250" t="s">
        <v>1</v>
      </c>
      <c r="F135" s="251" t="s">
        <v>955</v>
      </c>
      <c r="G135" s="249"/>
      <c r="H135" s="252">
        <v>2.5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8" t="s">
        <v>140</v>
      </c>
      <c r="AU135" s="258" t="s">
        <v>85</v>
      </c>
      <c r="AV135" s="14" t="s">
        <v>85</v>
      </c>
      <c r="AW135" s="14" t="s">
        <v>31</v>
      </c>
      <c r="AX135" s="14" t="s">
        <v>83</v>
      </c>
      <c r="AY135" s="258" t="s">
        <v>130</v>
      </c>
    </row>
    <row r="136" s="2" customFormat="1" ht="21.75" customHeight="1">
      <c r="A136" s="39"/>
      <c r="B136" s="40"/>
      <c r="C136" s="220" t="s">
        <v>150</v>
      </c>
      <c r="D136" s="220" t="s">
        <v>132</v>
      </c>
      <c r="E136" s="221" t="s">
        <v>151</v>
      </c>
      <c r="F136" s="222" t="s">
        <v>152</v>
      </c>
      <c r="G136" s="223" t="s">
        <v>153</v>
      </c>
      <c r="H136" s="224">
        <v>9.5999999999999996</v>
      </c>
      <c r="I136" s="225"/>
      <c r="J136" s="224">
        <f>ROUND(I136*H136,2)</f>
        <v>0</v>
      </c>
      <c r="K136" s="226"/>
      <c r="L136" s="45"/>
      <c r="M136" s="227" t="s">
        <v>1</v>
      </c>
      <c r="N136" s="228" t="s">
        <v>40</v>
      </c>
      <c r="O136" s="92"/>
      <c r="P136" s="229">
        <f>O136*H136</f>
        <v>0</v>
      </c>
      <c r="Q136" s="229">
        <v>0.00084000000000000003</v>
      </c>
      <c r="R136" s="229">
        <f>Q136*H136</f>
        <v>0.008064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136</v>
      </c>
      <c r="AT136" s="231" t="s">
        <v>132</v>
      </c>
      <c r="AU136" s="231" t="s">
        <v>85</v>
      </c>
      <c r="AY136" s="18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83</v>
      </c>
      <c r="BK136" s="232">
        <f>ROUND(I136*H136,2)</f>
        <v>0</v>
      </c>
      <c r="BL136" s="18" t="s">
        <v>136</v>
      </c>
      <c r="BM136" s="231" t="s">
        <v>956</v>
      </c>
    </row>
    <row r="137" s="13" customFormat="1">
      <c r="A137" s="13"/>
      <c r="B137" s="238"/>
      <c r="C137" s="239"/>
      <c r="D137" s="233" t="s">
        <v>140</v>
      </c>
      <c r="E137" s="240" t="s">
        <v>1</v>
      </c>
      <c r="F137" s="241" t="s">
        <v>155</v>
      </c>
      <c r="G137" s="239"/>
      <c r="H137" s="240" t="s">
        <v>1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140</v>
      </c>
      <c r="AU137" s="247" t="s">
        <v>85</v>
      </c>
      <c r="AV137" s="13" t="s">
        <v>83</v>
      </c>
      <c r="AW137" s="13" t="s">
        <v>31</v>
      </c>
      <c r="AX137" s="13" t="s">
        <v>75</v>
      </c>
      <c r="AY137" s="247" t="s">
        <v>130</v>
      </c>
    </row>
    <row r="138" s="14" customFormat="1">
      <c r="A138" s="14"/>
      <c r="B138" s="248"/>
      <c r="C138" s="249"/>
      <c r="D138" s="233" t="s">
        <v>140</v>
      </c>
      <c r="E138" s="250" t="s">
        <v>1</v>
      </c>
      <c r="F138" s="251" t="s">
        <v>957</v>
      </c>
      <c r="G138" s="249"/>
      <c r="H138" s="252">
        <v>9.5999999999999996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140</v>
      </c>
      <c r="AU138" s="258" t="s">
        <v>85</v>
      </c>
      <c r="AV138" s="14" t="s">
        <v>85</v>
      </c>
      <c r="AW138" s="14" t="s">
        <v>31</v>
      </c>
      <c r="AX138" s="14" t="s">
        <v>83</v>
      </c>
      <c r="AY138" s="258" t="s">
        <v>130</v>
      </c>
    </row>
    <row r="139" s="2" customFormat="1" ht="24.15" customHeight="1">
      <c r="A139" s="39"/>
      <c r="B139" s="40"/>
      <c r="C139" s="220" t="s">
        <v>136</v>
      </c>
      <c r="D139" s="220" t="s">
        <v>132</v>
      </c>
      <c r="E139" s="221" t="s">
        <v>157</v>
      </c>
      <c r="F139" s="222" t="s">
        <v>158</v>
      </c>
      <c r="G139" s="223" t="s">
        <v>153</v>
      </c>
      <c r="H139" s="224">
        <v>9.5999999999999996</v>
      </c>
      <c r="I139" s="225"/>
      <c r="J139" s="224">
        <f>ROUND(I139*H139,2)</f>
        <v>0</v>
      </c>
      <c r="K139" s="226"/>
      <c r="L139" s="45"/>
      <c r="M139" s="227" t="s">
        <v>1</v>
      </c>
      <c r="N139" s="228" t="s">
        <v>40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136</v>
      </c>
      <c r="AT139" s="231" t="s">
        <v>132</v>
      </c>
      <c r="AU139" s="231" t="s">
        <v>85</v>
      </c>
      <c r="AY139" s="18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83</v>
      </c>
      <c r="BK139" s="232">
        <f>ROUND(I139*H139,2)</f>
        <v>0</v>
      </c>
      <c r="BL139" s="18" t="s">
        <v>136</v>
      </c>
      <c r="BM139" s="231" t="s">
        <v>958</v>
      </c>
    </row>
    <row r="140" s="2" customFormat="1" ht="24.15" customHeight="1">
      <c r="A140" s="39"/>
      <c r="B140" s="40"/>
      <c r="C140" s="220" t="s">
        <v>160</v>
      </c>
      <c r="D140" s="220" t="s">
        <v>132</v>
      </c>
      <c r="E140" s="221" t="s">
        <v>161</v>
      </c>
      <c r="F140" s="222" t="s">
        <v>162</v>
      </c>
      <c r="G140" s="223" t="s">
        <v>135</v>
      </c>
      <c r="H140" s="224">
        <v>3.0800000000000001</v>
      </c>
      <c r="I140" s="225"/>
      <c r="J140" s="224">
        <f>ROUND(I140*H140,2)</f>
        <v>0</v>
      </c>
      <c r="K140" s="226"/>
      <c r="L140" s="45"/>
      <c r="M140" s="227" t="s">
        <v>1</v>
      </c>
      <c r="N140" s="228" t="s">
        <v>40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136</v>
      </c>
      <c r="AT140" s="231" t="s">
        <v>132</v>
      </c>
      <c r="AU140" s="231" t="s">
        <v>85</v>
      </c>
      <c r="AY140" s="18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136</v>
      </c>
      <c r="BM140" s="231" t="s">
        <v>959</v>
      </c>
    </row>
    <row r="141" s="13" customFormat="1">
      <c r="A141" s="13"/>
      <c r="B141" s="238"/>
      <c r="C141" s="239"/>
      <c r="D141" s="233" t="s">
        <v>140</v>
      </c>
      <c r="E141" s="240" t="s">
        <v>1</v>
      </c>
      <c r="F141" s="241" t="s">
        <v>164</v>
      </c>
      <c r="G141" s="239"/>
      <c r="H141" s="240" t="s">
        <v>1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140</v>
      </c>
      <c r="AU141" s="247" t="s">
        <v>85</v>
      </c>
      <c r="AV141" s="13" t="s">
        <v>83</v>
      </c>
      <c r="AW141" s="13" t="s">
        <v>31</v>
      </c>
      <c r="AX141" s="13" t="s">
        <v>75</v>
      </c>
      <c r="AY141" s="247" t="s">
        <v>130</v>
      </c>
    </row>
    <row r="142" s="13" customFormat="1">
      <c r="A142" s="13"/>
      <c r="B142" s="238"/>
      <c r="C142" s="239"/>
      <c r="D142" s="233" t="s">
        <v>140</v>
      </c>
      <c r="E142" s="240" t="s">
        <v>1</v>
      </c>
      <c r="F142" s="241" t="s">
        <v>960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140</v>
      </c>
      <c r="AU142" s="247" t="s">
        <v>85</v>
      </c>
      <c r="AV142" s="13" t="s">
        <v>83</v>
      </c>
      <c r="AW142" s="13" t="s">
        <v>31</v>
      </c>
      <c r="AX142" s="13" t="s">
        <v>75</v>
      </c>
      <c r="AY142" s="247" t="s">
        <v>130</v>
      </c>
    </row>
    <row r="143" s="14" customFormat="1">
      <c r="A143" s="14"/>
      <c r="B143" s="248"/>
      <c r="C143" s="249"/>
      <c r="D143" s="233" t="s">
        <v>140</v>
      </c>
      <c r="E143" s="250" t="s">
        <v>1</v>
      </c>
      <c r="F143" s="251" t="s">
        <v>961</v>
      </c>
      <c r="G143" s="249"/>
      <c r="H143" s="252">
        <v>3.0800000000000001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140</v>
      </c>
      <c r="AU143" s="258" t="s">
        <v>85</v>
      </c>
      <c r="AV143" s="14" t="s">
        <v>85</v>
      </c>
      <c r="AW143" s="14" t="s">
        <v>31</v>
      </c>
      <c r="AX143" s="14" t="s">
        <v>83</v>
      </c>
      <c r="AY143" s="258" t="s">
        <v>130</v>
      </c>
    </row>
    <row r="144" s="2" customFormat="1" ht="16.5" customHeight="1">
      <c r="A144" s="39"/>
      <c r="B144" s="40"/>
      <c r="C144" s="281" t="s">
        <v>172</v>
      </c>
      <c r="D144" s="281" t="s">
        <v>173</v>
      </c>
      <c r="E144" s="282" t="s">
        <v>174</v>
      </c>
      <c r="F144" s="283" t="s">
        <v>175</v>
      </c>
      <c r="G144" s="284" t="s">
        <v>176</v>
      </c>
      <c r="H144" s="285">
        <v>6.1600000000000001</v>
      </c>
      <c r="I144" s="286"/>
      <c r="J144" s="285">
        <f>ROUND(I144*H144,2)</f>
        <v>0</v>
      </c>
      <c r="K144" s="287"/>
      <c r="L144" s="288"/>
      <c r="M144" s="289" t="s">
        <v>1</v>
      </c>
      <c r="N144" s="290" t="s">
        <v>40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177</v>
      </c>
      <c r="AT144" s="231" t="s">
        <v>173</v>
      </c>
      <c r="AU144" s="231" t="s">
        <v>85</v>
      </c>
      <c r="AY144" s="18" t="s">
        <v>130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83</v>
      </c>
      <c r="BK144" s="232">
        <f>ROUND(I144*H144,2)</f>
        <v>0</v>
      </c>
      <c r="BL144" s="18" t="s">
        <v>136</v>
      </c>
      <c r="BM144" s="231" t="s">
        <v>962</v>
      </c>
    </row>
    <row r="145" s="13" customFormat="1">
      <c r="A145" s="13"/>
      <c r="B145" s="238"/>
      <c r="C145" s="239"/>
      <c r="D145" s="233" t="s">
        <v>140</v>
      </c>
      <c r="E145" s="240" t="s">
        <v>1</v>
      </c>
      <c r="F145" s="241" t="s">
        <v>179</v>
      </c>
      <c r="G145" s="239"/>
      <c r="H145" s="240" t="s">
        <v>1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140</v>
      </c>
      <c r="AU145" s="247" t="s">
        <v>85</v>
      </c>
      <c r="AV145" s="13" t="s">
        <v>83</v>
      </c>
      <c r="AW145" s="13" t="s">
        <v>31</v>
      </c>
      <c r="AX145" s="13" t="s">
        <v>75</v>
      </c>
      <c r="AY145" s="247" t="s">
        <v>130</v>
      </c>
    </row>
    <row r="146" s="14" customFormat="1">
      <c r="A146" s="14"/>
      <c r="B146" s="248"/>
      <c r="C146" s="249"/>
      <c r="D146" s="233" t="s">
        <v>140</v>
      </c>
      <c r="E146" s="250" t="s">
        <v>1</v>
      </c>
      <c r="F146" s="251" t="s">
        <v>963</v>
      </c>
      <c r="G146" s="249"/>
      <c r="H146" s="252">
        <v>6.1600000000000001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140</v>
      </c>
      <c r="AU146" s="258" t="s">
        <v>85</v>
      </c>
      <c r="AV146" s="14" t="s">
        <v>85</v>
      </c>
      <c r="AW146" s="14" t="s">
        <v>31</v>
      </c>
      <c r="AX146" s="14" t="s">
        <v>83</v>
      </c>
      <c r="AY146" s="258" t="s">
        <v>130</v>
      </c>
    </row>
    <row r="147" s="2" customFormat="1" ht="24.15" customHeight="1">
      <c r="A147" s="39"/>
      <c r="B147" s="40"/>
      <c r="C147" s="220" t="s">
        <v>181</v>
      </c>
      <c r="D147" s="220" t="s">
        <v>132</v>
      </c>
      <c r="E147" s="221" t="s">
        <v>182</v>
      </c>
      <c r="F147" s="222" t="s">
        <v>183</v>
      </c>
      <c r="G147" s="223" t="s">
        <v>135</v>
      </c>
      <c r="H147" s="224">
        <v>2.5</v>
      </c>
      <c r="I147" s="225"/>
      <c r="J147" s="224">
        <f>ROUND(I147*H147,2)</f>
        <v>0</v>
      </c>
      <c r="K147" s="226"/>
      <c r="L147" s="45"/>
      <c r="M147" s="227" t="s">
        <v>1</v>
      </c>
      <c r="N147" s="228" t="s">
        <v>40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136</v>
      </c>
      <c r="AT147" s="231" t="s">
        <v>132</v>
      </c>
      <c r="AU147" s="231" t="s">
        <v>85</v>
      </c>
      <c r="AY147" s="18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136</v>
      </c>
      <c r="BM147" s="231" t="s">
        <v>964</v>
      </c>
    </row>
    <row r="148" s="13" customFormat="1">
      <c r="A148" s="13"/>
      <c r="B148" s="238"/>
      <c r="C148" s="239"/>
      <c r="D148" s="233" t="s">
        <v>140</v>
      </c>
      <c r="E148" s="240" t="s">
        <v>1</v>
      </c>
      <c r="F148" s="241" t="s">
        <v>185</v>
      </c>
      <c r="G148" s="239"/>
      <c r="H148" s="240" t="s">
        <v>1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140</v>
      </c>
      <c r="AU148" s="247" t="s">
        <v>85</v>
      </c>
      <c r="AV148" s="13" t="s">
        <v>83</v>
      </c>
      <c r="AW148" s="13" t="s">
        <v>31</v>
      </c>
      <c r="AX148" s="13" t="s">
        <v>75</v>
      </c>
      <c r="AY148" s="247" t="s">
        <v>130</v>
      </c>
    </row>
    <row r="149" s="14" customFormat="1">
      <c r="A149" s="14"/>
      <c r="B149" s="248"/>
      <c r="C149" s="249"/>
      <c r="D149" s="233" t="s">
        <v>140</v>
      </c>
      <c r="E149" s="250" t="s">
        <v>1</v>
      </c>
      <c r="F149" s="251" t="s">
        <v>965</v>
      </c>
      <c r="G149" s="249"/>
      <c r="H149" s="252">
        <v>2.5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140</v>
      </c>
      <c r="AU149" s="258" t="s">
        <v>85</v>
      </c>
      <c r="AV149" s="14" t="s">
        <v>85</v>
      </c>
      <c r="AW149" s="14" t="s">
        <v>31</v>
      </c>
      <c r="AX149" s="14" t="s">
        <v>83</v>
      </c>
      <c r="AY149" s="258" t="s">
        <v>130</v>
      </c>
    </row>
    <row r="150" s="2" customFormat="1" ht="24.15" customHeight="1">
      <c r="A150" s="39"/>
      <c r="B150" s="40"/>
      <c r="C150" s="220" t="s">
        <v>177</v>
      </c>
      <c r="D150" s="220" t="s">
        <v>132</v>
      </c>
      <c r="E150" s="221" t="s">
        <v>186</v>
      </c>
      <c r="F150" s="222" t="s">
        <v>187</v>
      </c>
      <c r="G150" s="223" t="s">
        <v>135</v>
      </c>
      <c r="H150" s="224">
        <v>2.5</v>
      </c>
      <c r="I150" s="225"/>
      <c r="J150" s="224">
        <f>ROUND(I150*H150,2)</f>
        <v>0</v>
      </c>
      <c r="K150" s="226"/>
      <c r="L150" s="45"/>
      <c r="M150" s="227" t="s">
        <v>1</v>
      </c>
      <c r="N150" s="228" t="s">
        <v>40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136</v>
      </c>
      <c r="AT150" s="231" t="s">
        <v>132</v>
      </c>
      <c r="AU150" s="231" t="s">
        <v>85</v>
      </c>
      <c r="AY150" s="18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83</v>
      </c>
      <c r="BK150" s="232">
        <f>ROUND(I150*H150,2)</f>
        <v>0</v>
      </c>
      <c r="BL150" s="18" t="s">
        <v>136</v>
      </c>
      <c r="BM150" s="231" t="s">
        <v>966</v>
      </c>
    </row>
    <row r="151" s="13" customFormat="1">
      <c r="A151" s="13"/>
      <c r="B151" s="238"/>
      <c r="C151" s="239"/>
      <c r="D151" s="233" t="s">
        <v>140</v>
      </c>
      <c r="E151" s="240" t="s">
        <v>1</v>
      </c>
      <c r="F151" s="241" t="s">
        <v>185</v>
      </c>
      <c r="G151" s="239"/>
      <c r="H151" s="240" t="s">
        <v>1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140</v>
      </c>
      <c r="AU151" s="247" t="s">
        <v>85</v>
      </c>
      <c r="AV151" s="13" t="s">
        <v>83</v>
      </c>
      <c r="AW151" s="13" t="s">
        <v>31</v>
      </c>
      <c r="AX151" s="13" t="s">
        <v>75</v>
      </c>
      <c r="AY151" s="247" t="s">
        <v>130</v>
      </c>
    </row>
    <row r="152" s="14" customFormat="1">
      <c r="A152" s="14"/>
      <c r="B152" s="248"/>
      <c r="C152" s="249"/>
      <c r="D152" s="233" t="s">
        <v>140</v>
      </c>
      <c r="E152" s="250" t="s">
        <v>1</v>
      </c>
      <c r="F152" s="251" t="s">
        <v>967</v>
      </c>
      <c r="G152" s="249"/>
      <c r="H152" s="252">
        <v>2.5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140</v>
      </c>
      <c r="AU152" s="258" t="s">
        <v>85</v>
      </c>
      <c r="AV152" s="14" t="s">
        <v>85</v>
      </c>
      <c r="AW152" s="14" t="s">
        <v>31</v>
      </c>
      <c r="AX152" s="14" t="s">
        <v>83</v>
      </c>
      <c r="AY152" s="258" t="s">
        <v>130</v>
      </c>
    </row>
    <row r="153" s="2" customFormat="1" ht="24.15" customHeight="1">
      <c r="A153" s="39"/>
      <c r="B153" s="40"/>
      <c r="C153" s="220" t="s">
        <v>189</v>
      </c>
      <c r="D153" s="220" t="s">
        <v>132</v>
      </c>
      <c r="E153" s="221" t="s">
        <v>190</v>
      </c>
      <c r="F153" s="222" t="s">
        <v>191</v>
      </c>
      <c r="G153" s="223" t="s">
        <v>135</v>
      </c>
      <c r="H153" s="224">
        <v>3.6000000000000001</v>
      </c>
      <c r="I153" s="225"/>
      <c r="J153" s="224">
        <f>ROUND(I153*H153,2)</f>
        <v>0</v>
      </c>
      <c r="K153" s="226"/>
      <c r="L153" s="45"/>
      <c r="M153" s="227" t="s">
        <v>1</v>
      </c>
      <c r="N153" s="228" t="s">
        <v>40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136</v>
      </c>
      <c r="AT153" s="231" t="s">
        <v>132</v>
      </c>
      <c r="AU153" s="231" t="s">
        <v>85</v>
      </c>
      <c r="AY153" s="18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83</v>
      </c>
      <c r="BK153" s="232">
        <f>ROUND(I153*H153,2)</f>
        <v>0</v>
      </c>
      <c r="BL153" s="18" t="s">
        <v>136</v>
      </c>
      <c r="BM153" s="231" t="s">
        <v>968</v>
      </c>
    </row>
    <row r="154" s="2" customFormat="1">
      <c r="A154" s="39"/>
      <c r="B154" s="40"/>
      <c r="C154" s="41"/>
      <c r="D154" s="233" t="s">
        <v>138</v>
      </c>
      <c r="E154" s="41"/>
      <c r="F154" s="234" t="s">
        <v>193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85</v>
      </c>
    </row>
    <row r="155" s="13" customFormat="1">
      <c r="A155" s="13"/>
      <c r="B155" s="238"/>
      <c r="C155" s="239"/>
      <c r="D155" s="233" t="s">
        <v>140</v>
      </c>
      <c r="E155" s="240" t="s">
        <v>1</v>
      </c>
      <c r="F155" s="241" t="s">
        <v>969</v>
      </c>
      <c r="G155" s="239"/>
      <c r="H155" s="240" t="s">
        <v>1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140</v>
      </c>
      <c r="AU155" s="247" t="s">
        <v>85</v>
      </c>
      <c r="AV155" s="13" t="s">
        <v>83</v>
      </c>
      <c r="AW155" s="13" t="s">
        <v>31</v>
      </c>
      <c r="AX155" s="13" t="s">
        <v>75</v>
      </c>
      <c r="AY155" s="247" t="s">
        <v>130</v>
      </c>
    </row>
    <row r="156" s="14" customFormat="1">
      <c r="A156" s="14"/>
      <c r="B156" s="248"/>
      <c r="C156" s="249"/>
      <c r="D156" s="233" t="s">
        <v>140</v>
      </c>
      <c r="E156" s="250" t="s">
        <v>1</v>
      </c>
      <c r="F156" s="251" t="s">
        <v>970</v>
      </c>
      <c r="G156" s="249"/>
      <c r="H156" s="252">
        <v>3.6000000000000001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140</v>
      </c>
      <c r="AU156" s="258" t="s">
        <v>85</v>
      </c>
      <c r="AV156" s="14" t="s">
        <v>85</v>
      </c>
      <c r="AW156" s="14" t="s">
        <v>31</v>
      </c>
      <c r="AX156" s="14" t="s">
        <v>83</v>
      </c>
      <c r="AY156" s="258" t="s">
        <v>130</v>
      </c>
    </row>
    <row r="157" s="2" customFormat="1" ht="37.8" customHeight="1">
      <c r="A157" s="39"/>
      <c r="B157" s="40"/>
      <c r="C157" s="220" t="s">
        <v>199</v>
      </c>
      <c r="D157" s="220" t="s">
        <v>132</v>
      </c>
      <c r="E157" s="221" t="s">
        <v>200</v>
      </c>
      <c r="F157" s="222" t="s">
        <v>201</v>
      </c>
      <c r="G157" s="223" t="s">
        <v>135</v>
      </c>
      <c r="H157" s="224">
        <v>0.69999999999999996</v>
      </c>
      <c r="I157" s="225"/>
      <c r="J157" s="224">
        <f>ROUND(I157*H157,2)</f>
        <v>0</v>
      </c>
      <c r="K157" s="226"/>
      <c r="L157" s="45"/>
      <c r="M157" s="227" t="s">
        <v>1</v>
      </c>
      <c r="N157" s="228" t="s">
        <v>40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136</v>
      </c>
      <c r="AT157" s="231" t="s">
        <v>132</v>
      </c>
      <c r="AU157" s="231" t="s">
        <v>85</v>
      </c>
      <c r="AY157" s="18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136</v>
      </c>
      <c r="BM157" s="231" t="s">
        <v>971</v>
      </c>
    </row>
    <row r="158" s="13" customFormat="1">
      <c r="A158" s="13"/>
      <c r="B158" s="238"/>
      <c r="C158" s="239"/>
      <c r="D158" s="233" t="s">
        <v>140</v>
      </c>
      <c r="E158" s="240" t="s">
        <v>1</v>
      </c>
      <c r="F158" s="241" t="s">
        <v>203</v>
      </c>
      <c r="G158" s="239"/>
      <c r="H158" s="240" t="s">
        <v>1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140</v>
      </c>
      <c r="AU158" s="247" t="s">
        <v>85</v>
      </c>
      <c r="AV158" s="13" t="s">
        <v>83</v>
      </c>
      <c r="AW158" s="13" t="s">
        <v>31</v>
      </c>
      <c r="AX158" s="13" t="s">
        <v>75</v>
      </c>
      <c r="AY158" s="247" t="s">
        <v>130</v>
      </c>
    </row>
    <row r="159" s="13" customFormat="1">
      <c r="A159" s="13"/>
      <c r="B159" s="238"/>
      <c r="C159" s="239"/>
      <c r="D159" s="233" t="s">
        <v>140</v>
      </c>
      <c r="E159" s="240" t="s">
        <v>1</v>
      </c>
      <c r="F159" s="241" t="s">
        <v>195</v>
      </c>
      <c r="G159" s="239"/>
      <c r="H159" s="240" t="s">
        <v>1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140</v>
      </c>
      <c r="AU159" s="247" t="s">
        <v>85</v>
      </c>
      <c r="AV159" s="13" t="s">
        <v>83</v>
      </c>
      <c r="AW159" s="13" t="s">
        <v>31</v>
      </c>
      <c r="AX159" s="13" t="s">
        <v>75</v>
      </c>
      <c r="AY159" s="247" t="s">
        <v>130</v>
      </c>
    </row>
    <row r="160" s="14" customFormat="1">
      <c r="A160" s="14"/>
      <c r="B160" s="248"/>
      <c r="C160" s="249"/>
      <c r="D160" s="233" t="s">
        <v>140</v>
      </c>
      <c r="E160" s="250" t="s">
        <v>1</v>
      </c>
      <c r="F160" s="251" t="s">
        <v>965</v>
      </c>
      <c r="G160" s="249"/>
      <c r="H160" s="252">
        <v>2.5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140</v>
      </c>
      <c r="AU160" s="258" t="s">
        <v>85</v>
      </c>
      <c r="AV160" s="14" t="s">
        <v>85</v>
      </c>
      <c r="AW160" s="14" t="s">
        <v>31</v>
      </c>
      <c r="AX160" s="14" t="s">
        <v>75</v>
      </c>
      <c r="AY160" s="258" t="s">
        <v>130</v>
      </c>
    </row>
    <row r="161" s="13" customFormat="1">
      <c r="A161" s="13"/>
      <c r="B161" s="238"/>
      <c r="C161" s="239"/>
      <c r="D161" s="233" t="s">
        <v>140</v>
      </c>
      <c r="E161" s="240" t="s">
        <v>1</v>
      </c>
      <c r="F161" s="241" t="s">
        <v>204</v>
      </c>
      <c r="G161" s="239"/>
      <c r="H161" s="240" t="s">
        <v>1</v>
      </c>
      <c r="I161" s="242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140</v>
      </c>
      <c r="AU161" s="247" t="s">
        <v>85</v>
      </c>
      <c r="AV161" s="13" t="s">
        <v>83</v>
      </c>
      <c r="AW161" s="13" t="s">
        <v>31</v>
      </c>
      <c r="AX161" s="13" t="s">
        <v>75</v>
      </c>
      <c r="AY161" s="247" t="s">
        <v>130</v>
      </c>
    </row>
    <row r="162" s="14" customFormat="1">
      <c r="A162" s="14"/>
      <c r="B162" s="248"/>
      <c r="C162" s="249"/>
      <c r="D162" s="233" t="s">
        <v>140</v>
      </c>
      <c r="E162" s="250" t="s">
        <v>1</v>
      </c>
      <c r="F162" s="251" t="s">
        <v>972</v>
      </c>
      <c r="G162" s="249"/>
      <c r="H162" s="252">
        <v>-1.8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140</v>
      </c>
      <c r="AU162" s="258" t="s">
        <v>85</v>
      </c>
      <c r="AV162" s="14" t="s">
        <v>85</v>
      </c>
      <c r="AW162" s="14" t="s">
        <v>31</v>
      </c>
      <c r="AX162" s="14" t="s">
        <v>75</v>
      </c>
      <c r="AY162" s="258" t="s">
        <v>130</v>
      </c>
    </row>
    <row r="163" s="15" customFormat="1">
      <c r="A163" s="15"/>
      <c r="B163" s="259"/>
      <c r="C163" s="260"/>
      <c r="D163" s="233" t="s">
        <v>140</v>
      </c>
      <c r="E163" s="261" t="s">
        <v>1</v>
      </c>
      <c r="F163" s="262" t="s">
        <v>145</v>
      </c>
      <c r="G163" s="260"/>
      <c r="H163" s="263">
        <v>0.69999999999999996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9" t="s">
        <v>140</v>
      </c>
      <c r="AU163" s="269" t="s">
        <v>85</v>
      </c>
      <c r="AV163" s="15" t="s">
        <v>136</v>
      </c>
      <c r="AW163" s="15" t="s">
        <v>31</v>
      </c>
      <c r="AX163" s="15" t="s">
        <v>83</v>
      </c>
      <c r="AY163" s="269" t="s">
        <v>130</v>
      </c>
    </row>
    <row r="164" s="2" customFormat="1" ht="37.8" customHeight="1">
      <c r="A164" s="39"/>
      <c r="B164" s="40"/>
      <c r="C164" s="220" t="s">
        <v>206</v>
      </c>
      <c r="D164" s="220" t="s">
        <v>132</v>
      </c>
      <c r="E164" s="221" t="s">
        <v>207</v>
      </c>
      <c r="F164" s="222" t="s">
        <v>208</v>
      </c>
      <c r="G164" s="223" t="s">
        <v>135</v>
      </c>
      <c r="H164" s="224">
        <v>0.69999999999999996</v>
      </c>
      <c r="I164" s="225"/>
      <c r="J164" s="224">
        <f>ROUND(I164*H164,2)</f>
        <v>0</v>
      </c>
      <c r="K164" s="226"/>
      <c r="L164" s="45"/>
      <c r="M164" s="227" t="s">
        <v>1</v>
      </c>
      <c r="N164" s="228" t="s">
        <v>40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136</v>
      </c>
      <c r="AT164" s="231" t="s">
        <v>132</v>
      </c>
      <c r="AU164" s="231" t="s">
        <v>85</v>
      </c>
      <c r="AY164" s="18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83</v>
      </c>
      <c r="BK164" s="232">
        <f>ROUND(I164*H164,2)</f>
        <v>0</v>
      </c>
      <c r="BL164" s="18" t="s">
        <v>136</v>
      </c>
      <c r="BM164" s="231" t="s">
        <v>973</v>
      </c>
    </row>
    <row r="165" s="13" customFormat="1">
      <c r="A165" s="13"/>
      <c r="B165" s="238"/>
      <c r="C165" s="239"/>
      <c r="D165" s="233" t="s">
        <v>140</v>
      </c>
      <c r="E165" s="240" t="s">
        <v>1</v>
      </c>
      <c r="F165" s="241" t="s">
        <v>203</v>
      </c>
      <c r="G165" s="239"/>
      <c r="H165" s="240" t="s">
        <v>1</v>
      </c>
      <c r="I165" s="242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140</v>
      </c>
      <c r="AU165" s="247" t="s">
        <v>85</v>
      </c>
      <c r="AV165" s="13" t="s">
        <v>83</v>
      </c>
      <c r="AW165" s="13" t="s">
        <v>31</v>
      </c>
      <c r="AX165" s="13" t="s">
        <v>75</v>
      </c>
      <c r="AY165" s="247" t="s">
        <v>130</v>
      </c>
    </row>
    <row r="166" s="13" customFormat="1">
      <c r="A166" s="13"/>
      <c r="B166" s="238"/>
      <c r="C166" s="239"/>
      <c r="D166" s="233" t="s">
        <v>140</v>
      </c>
      <c r="E166" s="240" t="s">
        <v>1</v>
      </c>
      <c r="F166" s="241" t="s">
        <v>195</v>
      </c>
      <c r="G166" s="239"/>
      <c r="H166" s="240" t="s">
        <v>1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140</v>
      </c>
      <c r="AU166" s="247" t="s">
        <v>85</v>
      </c>
      <c r="AV166" s="13" t="s">
        <v>83</v>
      </c>
      <c r="AW166" s="13" t="s">
        <v>31</v>
      </c>
      <c r="AX166" s="13" t="s">
        <v>75</v>
      </c>
      <c r="AY166" s="247" t="s">
        <v>130</v>
      </c>
    </row>
    <row r="167" s="14" customFormat="1">
      <c r="A167" s="14"/>
      <c r="B167" s="248"/>
      <c r="C167" s="249"/>
      <c r="D167" s="233" t="s">
        <v>140</v>
      </c>
      <c r="E167" s="250" t="s">
        <v>1</v>
      </c>
      <c r="F167" s="251" t="s">
        <v>965</v>
      </c>
      <c r="G167" s="249"/>
      <c r="H167" s="252">
        <v>2.5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140</v>
      </c>
      <c r="AU167" s="258" t="s">
        <v>85</v>
      </c>
      <c r="AV167" s="14" t="s">
        <v>85</v>
      </c>
      <c r="AW167" s="14" t="s">
        <v>31</v>
      </c>
      <c r="AX167" s="14" t="s">
        <v>75</v>
      </c>
      <c r="AY167" s="258" t="s">
        <v>130</v>
      </c>
    </row>
    <row r="168" s="13" customFormat="1">
      <c r="A168" s="13"/>
      <c r="B168" s="238"/>
      <c r="C168" s="239"/>
      <c r="D168" s="233" t="s">
        <v>140</v>
      </c>
      <c r="E168" s="240" t="s">
        <v>1</v>
      </c>
      <c r="F168" s="241" t="s">
        <v>204</v>
      </c>
      <c r="G168" s="239"/>
      <c r="H168" s="240" t="s">
        <v>1</v>
      </c>
      <c r="I168" s="242"/>
      <c r="J168" s="239"/>
      <c r="K168" s="239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140</v>
      </c>
      <c r="AU168" s="247" t="s">
        <v>85</v>
      </c>
      <c r="AV168" s="13" t="s">
        <v>83</v>
      </c>
      <c r="AW168" s="13" t="s">
        <v>31</v>
      </c>
      <c r="AX168" s="13" t="s">
        <v>75</v>
      </c>
      <c r="AY168" s="247" t="s">
        <v>130</v>
      </c>
    </row>
    <row r="169" s="14" customFormat="1">
      <c r="A169" s="14"/>
      <c r="B169" s="248"/>
      <c r="C169" s="249"/>
      <c r="D169" s="233" t="s">
        <v>140</v>
      </c>
      <c r="E169" s="250" t="s">
        <v>1</v>
      </c>
      <c r="F169" s="251" t="s">
        <v>972</v>
      </c>
      <c r="G169" s="249"/>
      <c r="H169" s="252">
        <v>-1.8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140</v>
      </c>
      <c r="AU169" s="258" t="s">
        <v>85</v>
      </c>
      <c r="AV169" s="14" t="s">
        <v>85</v>
      </c>
      <c r="AW169" s="14" t="s">
        <v>31</v>
      </c>
      <c r="AX169" s="14" t="s">
        <v>75</v>
      </c>
      <c r="AY169" s="258" t="s">
        <v>130</v>
      </c>
    </row>
    <row r="170" s="15" customFormat="1">
      <c r="A170" s="15"/>
      <c r="B170" s="259"/>
      <c r="C170" s="260"/>
      <c r="D170" s="233" t="s">
        <v>140</v>
      </c>
      <c r="E170" s="261" t="s">
        <v>1</v>
      </c>
      <c r="F170" s="262" t="s">
        <v>145</v>
      </c>
      <c r="G170" s="260"/>
      <c r="H170" s="263">
        <v>0.69999999999999996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9" t="s">
        <v>140</v>
      </c>
      <c r="AU170" s="269" t="s">
        <v>85</v>
      </c>
      <c r="AV170" s="15" t="s">
        <v>136</v>
      </c>
      <c r="AW170" s="15" t="s">
        <v>31</v>
      </c>
      <c r="AX170" s="15" t="s">
        <v>83</v>
      </c>
      <c r="AY170" s="269" t="s">
        <v>130</v>
      </c>
    </row>
    <row r="171" s="2" customFormat="1" ht="16.5" customHeight="1">
      <c r="A171" s="39"/>
      <c r="B171" s="40"/>
      <c r="C171" s="220" t="s">
        <v>8</v>
      </c>
      <c r="D171" s="220" t="s">
        <v>132</v>
      </c>
      <c r="E171" s="221" t="s">
        <v>210</v>
      </c>
      <c r="F171" s="222" t="s">
        <v>211</v>
      </c>
      <c r="G171" s="223" t="s">
        <v>135</v>
      </c>
      <c r="H171" s="224">
        <v>1.3999999999999999</v>
      </c>
      <c r="I171" s="225"/>
      <c r="J171" s="224">
        <f>ROUND(I171*H171,2)</f>
        <v>0</v>
      </c>
      <c r="K171" s="226"/>
      <c r="L171" s="45"/>
      <c r="M171" s="227" t="s">
        <v>1</v>
      </c>
      <c r="N171" s="228" t="s">
        <v>40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136</v>
      </c>
      <c r="AT171" s="231" t="s">
        <v>132</v>
      </c>
      <c r="AU171" s="231" t="s">
        <v>85</v>
      </c>
      <c r="AY171" s="18" t="s">
        <v>130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83</v>
      </c>
      <c r="BK171" s="232">
        <f>ROUND(I171*H171,2)</f>
        <v>0</v>
      </c>
      <c r="BL171" s="18" t="s">
        <v>136</v>
      </c>
      <c r="BM171" s="231" t="s">
        <v>974</v>
      </c>
    </row>
    <row r="172" s="2" customFormat="1" ht="33" customHeight="1">
      <c r="A172" s="39"/>
      <c r="B172" s="40"/>
      <c r="C172" s="220" t="s">
        <v>213</v>
      </c>
      <c r="D172" s="220" t="s">
        <v>132</v>
      </c>
      <c r="E172" s="221" t="s">
        <v>214</v>
      </c>
      <c r="F172" s="222" t="s">
        <v>215</v>
      </c>
      <c r="G172" s="223" t="s">
        <v>176</v>
      </c>
      <c r="H172" s="224">
        <v>2.7999999999999998</v>
      </c>
      <c r="I172" s="225"/>
      <c r="J172" s="224">
        <f>ROUND(I172*H172,2)</f>
        <v>0</v>
      </c>
      <c r="K172" s="226"/>
      <c r="L172" s="45"/>
      <c r="M172" s="227" t="s">
        <v>1</v>
      </c>
      <c r="N172" s="228" t="s">
        <v>40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136</v>
      </c>
      <c r="AT172" s="231" t="s">
        <v>132</v>
      </c>
      <c r="AU172" s="231" t="s">
        <v>85</v>
      </c>
      <c r="AY172" s="18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83</v>
      </c>
      <c r="BK172" s="232">
        <f>ROUND(I172*H172,2)</f>
        <v>0</v>
      </c>
      <c r="BL172" s="18" t="s">
        <v>136</v>
      </c>
      <c r="BM172" s="231" t="s">
        <v>975</v>
      </c>
    </row>
    <row r="173" s="14" customFormat="1">
      <c r="A173" s="14"/>
      <c r="B173" s="248"/>
      <c r="C173" s="249"/>
      <c r="D173" s="233" t="s">
        <v>140</v>
      </c>
      <c r="E173" s="250" t="s">
        <v>1</v>
      </c>
      <c r="F173" s="251" t="s">
        <v>976</v>
      </c>
      <c r="G173" s="249"/>
      <c r="H173" s="252">
        <v>2.7999999999999998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140</v>
      </c>
      <c r="AU173" s="258" t="s">
        <v>85</v>
      </c>
      <c r="AV173" s="14" t="s">
        <v>85</v>
      </c>
      <c r="AW173" s="14" t="s">
        <v>31</v>
      </c>
      <c r="AX173" s="14" t="s">
        <v>83</v>
      </c>
      <c r="AY173" s="258" t="s">
        <v>130</v>
      </c>
    </row>
    <row r="174" s="2" customFormat="1" ht="24.15" customHeight="1">
      <c r="A174" s="39"/>
      <c r="B174" s="40"/>
      <c r="C174" s="220" t="s">
        <v>196</v>
      </c>
      <c r="D174" s="220" t="s">
        <v>132</v>
      </c>
      <c r="E174" s="221" t="s">
        <v>218</v>
      </c>
      <c r="F174" s="222" t="s">
        <v>219</v>
      </c>
      <c r="G174" s="223" t="s">
        <v>135</v>
      </c>
      <c r="H174" s="224">
        <v>4.4100000000000001</v>
      </c>
      <c r="I174" s="225"/>
      <c r="J174" s="224">
        <f>ROUND(I174*H174,2)</f>
        <v>0</v>
      </c>
      <c r="K174" s="226"/>
      <c r="L174" s="45"/>
      <c r="M174" s="227" t="s">
        <v>1</v>
      </c>
      <c r="N174" s="228" t="s">
        <v>40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136</v>
      </c>
      <c r="AT174" s="231" t="s">
        <v>132</v>
      </c>
      <c r="AU174" s="231" t="s">
        <v>85</v>
      </c>
      <c r="AY174" s="18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83</v>
      </c>
      <c r="BK174" s="232">
        <f>ROUND(I174*H174,2)</f>
        <v>0</v>
      </c>
      <c r="BL174" s="18" t="s">
        <v>136</v>
      </c>
      <c r="BM174" s="231" t="s">
        <v>977</v>
      </c>
    </row>
    <row r="175" s="13" customFormat="1">
      <c r="A175" s="13"/>
      <c r="B175" s="238"/>
      <c r="C175" s="239"/>
      <c r="D175" s="233" t="s">
        <v>140</v>
      </c>
      <c r="E175" s="240" t="s">
        <v>1</v>
      </c>
      <c r="F175" s="241" t="s">
        <v>221</v>
      </c>
      <c r="G175" s="239"/>
      <c r="H175" s="240" t="s">
        <v>1</v>
      </c>
      <c r="I175" s="242"/>
      <c r="J175" s="239"/>
      <c r="K175" s="239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140</v>
      </c>
      <c r="AU175" s="247" t="s">
        <v>85</v>
      </c>
      <c r="AV175" s="13" t="s">
        <v>83</v>
      </c>
      <c r="AW175" s="13" t="s">
        <v>31</v>
      </c>
      <c r="AX175" s="13" t="s">
        <v>75</v>
      </c>
      <c r="AY175" s="247" t="s">
        <v>130</v>
      </c>
    </row>
    <row r="176" s="13" customFormat="1">
      <c r="A176" s="13"/>
      <c r="B176" s="238"/>
      <c r="C176" s="239"/>
      <c r="D176" s="233" t="s">
        <v>140</v>
      </c>
      <c r="E176" s="240" t="s">
        <v>1</v>
      </c>
      <c r="F176" s="241" t="s">
        <v>222</v>
      </c>
      <c r="G176" s="239"/>
      <c r="H176" s="240" t="s">
        <v>1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140</v>
      </c>
      <c r="AU176" s="247" t="s">
        <v>85</v>
      </c>
      <c r="AV176" s="13" t="s">
        <v>83</v>
      </c>
      <c r="AW176" s="13" t="s">
        <v>31</v>
      </c>
      <c r="AX176" s="13" t="s">
        <v>75</v>
      </c>
      <c r="AY176" s="247" t="s">
        <v>130</v>
      </c>
    </row>
    <row r="177" s="13" customFormat="1">
      <c r="A177" s="13"/>
      <c r="B177" s="238"/>
      <c r="C177" s="239"/>
      <c r="D177" s="233" t="s">
        <v>140</v>
      </c>
      <c r="E177" s="240" t="s">
        <v>1</v>
      </c>
      <c r="F177" s="241" t="s">
        <v>223</v>
      </c>
      <c r="G177" s="239"/>
      <c r="H177" s="240" t="s">
        <v>1</v>
      </c>
      <c r="I177" s="242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140</v>
      </c>
      <c r="AU177" s="247" t="s">
        <v>85</v>
      </c>
      <c r="AV177" s="13" t="s">
        <v>83</v>
      </c>
      <c r="AW177" s="13" t="s">
        <v>31</v>
      </c>
      <c r="AX177" s="13" t="s">
        <v>75</v>
      </c>
      <c r="AY177" s="247" t="s">
        <v>130</v>
      </c>
    </row>
    <row r="178" s="13" customFormat="1">
      <c r="A178" s="13"/>
      <c r="B178" s="238"/>
      <c r="C178" s="239"/>
      <c r="D178" s="233" t="s">
        <v>140</v>
      </c>
      <c r="E178" s="240" t="s">
        <v>1</v>
      </c>
      <c r="F178" s="241" t="s">
        <v>224</v>
      </c>
      <c r="G178" s="239"/>
      <c r="H178" s="240" t="s">
        <v>1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140</v>
      </c>
      <c r="AU178" s="247" t="s">
        <v>85</v>
      </c>
      <c r="AV178" s="13" t="s">
        <v>83</v>
      </c>
      <c r="AW178" s="13" t="s">
        <v>31</v>
      </c>
      <c r="AX178" s="13" t="s">
        <v>75</v>
      </c>
      <c r="AY178" s="247" t="s">
        <v>130</v>
      </c>
    </row>
    <row r="179" s="14" customFormat="1">
      <c r="A179" s="14"/>
      <c r="B179" s="248"/>
      <c r="C179" s="249"/>
      <c r="D179" s="233" t="s">
        <v>140</v>
      </c>
      <c r="E179" s="250" t="s">
        <v>1</v>
      </c>
      <c r="F179" s="251" t="s">
        <v>978</v>
      </c>
      <c r="G179" s="249"/>
      <c r="H179" s="252">
        <v>4.4100000000000001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140</v>
      </c>
      <c r="AU179" s="258" t="s">
        <v>85</v>
      </c>
      <c r="AV179" s="14" t="s">
        <v>85</v>
      </c>
      <c r="AW179" s="14" t="s">
        <v>31</v>
      </c>
      <c r="AX179" s="14" t="s">
        <v>83</v>
      </c>
      <c r="AY179" s="258" t="s">
        <v>130</v>
      </c>
    </row>
    <row r="180" s="12" customFormat="1" ht="22.8" customHeight="1">
      <c r="A180" s="12"/>
      <c r="B180" s="204"/>
      <c r="C180" s="205"/>
      <c r="D180" s="206" t="s">
        <v>74</v>
      </c>
      <c r="E180" s="218" t="s">
        <v>283</v>
      </c>
      <c r="F180" s="218" t="s">
        <v>284</v>
      </c>
      <c r="G180" s="205"/>
      <c r="H180" s="205"/>
      <c r="I180" s="208"/>
      <c r="J180" s="219">
        <f>BK180</f>
        <v>0</v>
      </c>
      <c r="K180" s="205"/>
      <c r="L180" s="210"/>
      <c r="M180" s="211"/>
      <c r="N180" s="212"/>
      <c r="O180" s="212"/>
      <c r="P180" s="213">
        <f>SUM(P181:P187)</f>
        <v>0</v>
      </c>
      <c r="Q180" s="212"/>
      <c r="R180" s="213">
        <f>SUM(R181:R187)</f>
        <v>0</v>
      </c>
      <c r="S180" s="212"/>
      <c r="T180" s="214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5" t="s">
        <v>83</v>
      </c>
      <c r="AT180" s="216" t="s">
        <v>74</v>
      </c>
      <c r="AU180" s="216" t="s">
        <v>83</v>
      </c>
      <c r="AY180" s="215" t="s">
        <v>130</v>
      </c>
      <c r="BK180" s="217">
        <f>SUM(BK181:BK187)</f>
        <v>0</v>
      </c>
    </row>
    <row r="181" s="2" customFormat="1" ht="16.5" customHeight="1">
      <c r="A181" s="39"/>
      <c r="B181" s="40"/>
      <c r="C181" s="220" t="s">
        <v>227</v>
      </c>
      <c r="D181" s="220" t="s">
        <v>132</v>
      </c>
      <c r="E181" s="221" t="s">
        <v>979</v>
      </c>
      <c r="F181" s="222" t="s">
        <v>980</v>
      </c>
      <c r="G181" s="223" t="s">
        <v>135</v>
      </c>
      <c r="H181" s="224">
        <v>0.56000000000000005</v>
      </c>
      <c r="I181" s="225"/>
      <c r="J181" s="224">
        <f>ROUND(I181*H181,2)</f>
        <v>0</v>
      </c>
      <c r="K181" s="226"/>
      <c r="L181" s="45"/>
      <c r="M181" s="227" t="s">
        <v>1</v>
      </c>
      <c r="N181" s="228" t="s">
        <v>40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136</v>
      </c>
      <c r="AT181" s="231" t="s">
        <v>132</v>
      </c>
      <c r="AU181" s="231" t="s">
        <v>85</v>
      </c>
      <c r="AY181" s="18" t="s">
        <v>130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136</v>
      </c>
      <c r="BM181" s="231" t="s">
        <v>981</v>
      </c>
    </row>
    <row r="182" s="13" customFormat="1">
      <c r="A182" s="13"/>
      <c r="B182" s="238"/>
      <c r="C182" s="239"/>
      <c r="D182" s="233" t="s">
        <v>140</v>
      </c>
      <c r="E182" s="240" t="s">
        <v>1</v>
      </c>
      <c r="F182" s="241" t="s">
        <v>982</v>
      </c>
      <c r="G182" s="239"/>
      <c r="H182" s="240" t="s">
        <v>1</v>
      </c>
      <c r="I182" s="242"/>
      <c r="J182" s="239"/>
      <c r="K182" s="239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140</v>
      </c>
      <c r="AU182" s="247" t="s">
        <v>85</v>
      </c>
      <c r="AV182" s="13" t="s">
        <v>83</v>
      </c>
      <c r="AW182" s="13" t="s">
        <v>31</v>
      </c>
      <c r="AX182" s="13" t="s">
        <v>75</v>
      </c>
      <c r="AY182" s="247" t="s">
        <v>130</v>
      </c>
    </row>
    <row r="183" s="14" customFormat="1">
      <c r="A183" s="14"/>
      <c r="B183" s="248"/>
      <c r="C183" s="249"/>
      <c r="D183" s="233" t="s">
        <v>140</v>
      </c>
      <c r="E183" s="250" t="s">
        <v>1</v>
      </c>
      <c r="F183" s="251" t="s">
        <v>983</v>
      </c>
      <c r="G183" s="249"/>
      <c r="H183" s="252">
        <v>0.56000000000000005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140</v>
      </c>
      <c r="AU183" s="258" t="s">
        <v>85</v>
      </c>
      <c r="AV183" s="14" t="s">
        <v>85</v>
      </c>
      <c r="AW183" s="14" t="s">
        <v>31</v>
      </c>
      <c r="AX183" s="14" t="s">
        <v>83</v>
      </c>
      <c r="AY183" s="258" t="s">
        <v>130</v>
      </c>
    </row>
    <row r="184" s="2" customFormat="1" ht="24.15" customHeight="1">
      <c r="A184" s="39"/>
      <c r="B184" s="40"/>
      <c r="C184" s="220" t="s">
        <v>233</v>
      </c>
      <c r="D184" s="220" t="s">
        <v>132</v>
      </c>
      <c r="E184" s="221" t="s">
        <v>286</v>
      </c>
      <c r="F184" s="222" t="s">
        <v>287</v>
      </c>
      <c r="G184" s="223" t="s">
        <v>135</v>
      </c>
      <c r="H184" s="224">
        <v>0.77000000000000002</v>
      </c>
      <c r="I184" s="225"/>
      <c r="J184" s="224">
        <f>ROUND(I184*H184,2)</f>
        <v>0</v>
      </c>
      <c r="K184" s="226"/>
      <c r="L184" s="45"/>
      <c r="M184" s="227" t="s">
        <v>1</v>
      </c>
      <c r="N184" s="228" t="s">
        <v>40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136</v>
      </c>
      <c r="AT184" s="231" t="s">
        <v>132</v>
      </c>
      <c r="AU184" s="231" t="s">
        <v>85</v>
      </c>
      <c r="AY184" s="18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83</v>
      </c>
      <c r="BK184" s="232">
        <f>ROUND(I184*H184,2)</f>
        <v>0</v>
      </c>
      <c r="BL184" s="18" t="s">
        <v>136</v>
      </c>
      <c r="BM184" s="231" t="s">
        <v>984</v>
      </c>
    </row>
    <row r="185" s="13" customFormat="1">
      <c r="A185" s="13"/>
      <c r="B185" s="238"/>
      <c r="C185" s="239"/>
      <c r="D185" s="233" t="s">
        <v>140</v>
      </c>
      <c r="E185" s="240" t="s">
        <v>1</v>
      </c>
      <c r="F185" s="241" t="s">
        <v>985</v>
      </c>
      <c r="G185" s="239"/>
      <c r="H185" s="240" t="s">
        <v>1</v>
      </c>
      <c r="I185" s="242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140</v>
      </c>
      <c r="AU185" s="247" t="s">
        <v>85</v>
      </c>
      <c r="AV185" s="13" t="s">
        <v>83</v>
      </c>
      <c r="AW185" s="13" t="s">
        <v>31</v>
      </c>
      <c r="AX185" s="13" t="s">
        <v>75</v>
      </c>
      <c r="AY185" s="247" t="s">
        <v>130</v>
      </c>
    </row>
    <row r="186" s="13" customFormat="1">
      <c r="A186" s="13"/>
      <c r="B186" s="238"/>
      <c r="C186" s="239"/>
      <c r="D186" s="233" t="s">
        <v>140</v>
      </c>
      <c r="E186" s="240" t="s">
        <v>1</v>
      </c>
      <c r="F186" s="241" t="s">
        <v>960</v>
      </c>
      <c r="G186" s="239"/>
      <c r="H186" s="240" t="s">
        <v>1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140</v>
      </c>
      <c r="AU186" s="247" t="s">
        <v>85</v>
      </c>
      <c r="AV186" s="13" t="s">
        <v>83</v>
      </c>
      <c r="AW186" s="13" t="s">
        <v>31</v>
      </c>
      <c r="AX186" s="13" t="s">
        <v>75</v>
      </c>
      <c r="AY186" s="247" t="s">
        <v>130</v>
      </c>
    </row>
    <row r="187" s="14" customFormat="1">
      <c r="A187" s="14"/>
      <c r="B187" s="248"/>
      <c r="C187" s="249"/>
      <c r="D187" s="233" t="s">
        <v>140</v>
      </c>
      <c r="E187" s="250" t="s">
        <v>1</v>
      </c>
      <c r="F187" s="251" t="s">
        <v>986</v>
      </c>
      <c r="G187" s="249"/>
      <c r="H187" s="252">
        <v>0.77000000000000002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140</v>
      </c>
      <c r="AU187" s="258" t="s">
        <v>85</v>
      </c>
      <c r="AV187" s="14" t="s">
        <v>85</v>
      </c>
      <c r="AW187" s="14" t="s">
        <v>31</v>
      </c>
      <c r="AX187" s="14" t="s">
        <v>83</v>
      </c>
      <c r="AY187" s="258" t="s">
        <v>130</v>
      </c>
    </row>
    <row r="188" s="12" customFormat="1" ht="22.8" customHeight="1">
      <c r="A188" s="12"/>
      <c r="B188" s="204"/>
      <c r="C188" s="205"/>
      <c r="D188" s="206" t="s">
        <v>74</v>
      </c>
      <c r="E188" s="218" t="s">
        <v>310</v>
      </c>
      <c r="F188" s="218" t="s">
        <v>311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SUM(P189:P202)</f>
        <v>0</v>
      </c>
      <c r="Q188" s="212"/>
      <c r="R188" s="213">
        <f>SUM(R189:R202)</f>
        <v>0.00263</v>
      </c>
      <c r="S188" s="212"/>
      <c r="T188" s="214">
        <f>SUM(T189:T202)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83</v>
      </c>
      <c r="AT188" s="216" t="s">
        <v>74</v>
      </c>
      <c r="AU188" s="216" t="s">
        <v>83</v>
      </c>
      <c r="AY188" s="215" t="s">
        <v>130</v>
      </c>
      <c r="BK188" s="217">
        <f>SUM(BK189:BK202)</f>
        <v>0</v>
      </c>
    </row>
    <row r="189" s="2" customFormat="1" ht="33" customHeight="1">
      <c r="A189" s="39"/>
      <c r="B189" s="40"/>
      <c r="C189" s="220" t="s">
        <v>244</v>
      </c>
      <c r="D189" s="220" t="s">
        <v>132</v>
      </c>
      <c r="E189" s="221" t="s">
        <v>987</v>
      </c>
      <c r="F189" s="222" t="s">
        <v>988</v>
      </c>
      <c r="G189" s="223" t="s">
        <v>315</v>
      </c>
      <c r="H189" s="224">
        <v>7</v>
      </c>
      <c r="I189" s="225"/>
      <c r="J189" s="224">
        <f>ROUND(I189*H189,2)</f>
        <v>0</v>
      </c>
      <c r="K189" s="226"/>
      <c r="L189" s="45"/>
      <c r="M189" s="227" t="s">
        <v>1</v>
      </c>
      <c r="N189" s="228" t="s">
        <v>40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136</v>
      </c>
      <c r="AT189" s="231" t="s">
        <v>132</v>
      </c>
      <c r="AU189" s="231" t="s">
        <v>85</v>
      </c>
      <c r="AY189" s="18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83</v>
      </c>
      <c r="BK189" s="232">
        <f>ROUND(I189*H189,2)</f>
        <v>0</v>
      </c>
      <c r="BL189" s="18" t="s">
        <v>136</v>
      </c>
      <c r="BM189" s="231" t="s">
        <v>989</v>
      </c>
    </row>
    <row r="190" s="13" customFormat="1">
      <c r="A190" s="13"/>
      <c r="B190" s="238"/>
      <c r="C190" s="239"/>
      <c r="D190" s="233" t="s">
        <v>140</v>
      </c>
      <c r="E190" s="240" t="s">
        <v>1</v>
      </c>
      <c r="F190" s="241" t="s">
        <v>990</v>
      </c>
      <c r="G190" s="239"/>
      <c r="H190" s="240" t="s">
        <v>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140</v>
      </c>
      <c r="AU190" s="247" t="s">
        <v>85</v>
      </c>
      <c r="AV190" s="13" t="s">
        <v>83</v>
      </c>
      <c r="AW190" s="13" t="s">
        <v>31</v>
      </c>
      <c r="AX190" s="13" t="s">
        <v>75</v>
      </c>
      <c r="AY190" s="247" t="s">
        <v>130</v>
      </c>
    </row>
    <row r="191" s="14" customFormat="1">
      <c r="A191" s="14"/>
      <c r="B191" s="248"/>
      <c r="C191" s="249"/>
      <c r="D191" s="233" t="s">
        <v>140</v>
      </c>
      <c r="E191" s="250" t="s">
        <v>1</v>
      </c>
      <c r="F191" s="251" t="s">
        <v>181</v>
      </c>
      <c r="G191" s="249"/>
      <c r="H191" s="252">
        <v>7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140</v>
      </c>
      <c r="AU191" s="258" t="s">
        <v>85</v>
      </c>
      <c r="AV191" s="14" t="s">
        <v>85</v>
      </c>
      <c r="AW191" s="14" t="s">
        <v>31</v>
      </c>
      <c r="AX191" s="14" t="s">
        <v>83</v>
      </c>
      <c r="AY191" s="258" t="s">
        <v>130</v>
      </c>
    </row>
    <row r="192" s="2" customFormat="1" ht="24.15" customHeight="1">
      <c r="A192" s="39"/>
      <c r="B192" s="40"/>
      <c r="C192" s="281" t="s">
        <v>251</v>
      </c>
      <c r="D192" s="281" t="s">
        <v>173</v>
      </c>
      <c r="E192" s="282" t="s">
        <v>991</v>
      </c>
      <c r="F192" s="283" t="s">
        <v>992</v>
      </c>
      <c r="G192" s="284" t="s">
        <v>315</v>
      </c>
      <c r="H192" s="285">
        <v>7</v>
      </c>
      <c r="I192" s="286"/>
      <c r="J192" s="285">
        <f>ROUND(I192*H192,2)</f>
        <v>0</v>
      </c>
      <c r="K192" s="287"/>
      <c r="L192" s="288"/>
      <c r="M192" s="289" t="s">
        <v>1</v>
      </c>
      <c r="N192" s="290" t="s">
        <v>40</v>
      </c>
      <c r="O192" s="92"/>
      <c r="P192" s="229">
        <f>O192*H192</f>
        <v>0</v>
      </c>
      <c r="Q192" s="229">
        <v>0.00027</v>
      </c>
      <c r="R192" s="229">
        <f>Q192*H192</f>
        <v>0.00189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177</v>
      </c>
      <c r="AT192" s="231" t="s">
        <v>173</v>
      </c>
      <c r="AU192" s="231" t="s">
        <v>85</v>
      </c>
      <c r="AY192" s="18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83</v>
      </c>
      <c r="BK192" s="232">
        <f>ROUND(I192*H192,2)</f>
        <v>0</v>
      </c>
      <c r="BL192" s="18" t="s">
        <v>136</v>
      </c>
      <c r="BM192" s="231" t="s">
        <v>993</v>
      </c>
    </row>
    <row r="193" s="2" customFormat="1">
      <c r="A193" s="39"/>
      <c r="B193" s="40"/>
      <c r="C193" s="41"/>
      <c r="D193" s="233" t="s">
        <v>138</v>
      </c>
      <c r="E193" s="41"/>
      <c r="F193" s="234" t="s">
        <v>994</v>
      </c>
      <c r="G193" s="41"/>
      <c r="H193" s="41"/>
      <c r="I193" s="235"/>
      <c r="J193" s="41"/>
      <c r="K193" s="41"/>
      <c r="L193" s="45"/>
      <c r="M193" s="236"/>
      <c r="N193" s="237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138</v>
      </c>
      <c r="AU193" s="18" t="s">
        <v>85</v>
      </c>
    </row>
    <row r="194" s="14" customFormat="1">
      <c r="A194" s="14"/>
      <c r="B194" s="248"/>
      <c r="C194" s="249"/>
      <c r="D194" s="233" t="s">
        <v>140</v>
      </c>
      <c r="E194" s="250" t="s">
        <v>1</v>
      </c>
      <c r="F194" s="251" t="s">
        <v>181</v>
      </c>
      <c r="G194" s="249"/>
      <c r="H194" s="252">
        <v>7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140</v>
      </c>
      <c r="AU194" s="258" t="s">
        <v>85</v>
      </c>
      <c r="AV194" s="14" t="s">
        <v>85</v>
      </c>
      <c r="AW194" s="14" t="s">
        <v>31</v>
      </c>
      <c r="AX194" s="14" t="s">
        <v>83</v>
      </c>
      <c r="AY194" s="258" t="s">
        <v>130</v>
      </c>
    </row>
    <row r="195" s="2" customFormat="1" ht="24.15" customHeight="1">
      <c r="A195" s="39"/>
      <c r="B195" s="40"/>
      <c r="C195" s="220" t="s">
        <v>255</v>
      </c>
      <c r="D195" s="220" t="s">
        <v>132</v>
      </c>
      <c r="E195" s="221" t="s">
        <v>995</v>
      </c>
      <c r="F195" s="222" t="s">
        <v>996</v>
      </c>
      <c r="G195" s="223" t="s">
        <v>327</v>
      </c>
      <c r="H195" s="224">
        <v>1</v>
      </c>
      <c r="I195" s="225"/>
      <c r="J195" s="224">
        <f>ROUND(I195*H195,2)</f>
        <v>0</v>
      </c>
      <c r="K195" s="226"/>
      <c r="L195" s="45"/>
      <c r="M195" s="227" t="s">
        <v>1</v>
      </c>
      <c r="N195" s="228" t="s">
        <v>40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136</v>
      </c>
      <c r="AT195" s="231" t="s">
        <v>132</v>
      </c>
      <c r="AU195" s="231" t="s">
        <v>85</v>
      </c>
      <c r="AY195" s="18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83</v>
      </c>
      <c r="BK195" s="232">
        <f>ROUND(I195*H195,2)</f>
        <v>0</v>
      </c>
      <c r="BL195" s="18" t="s">
        <v>136</v>
      </c>
      <c r="BM195" s="231" t="s">
        <v>997</v>
      </c>
    </row>
    <row r="196" s="2" customFormat="1" ht="16.5" customHeight="1">
      <c r="A196" s="39"/>
      <c r="B196" s="40"/>
      <c r="C196" s="281" t="s">
        <v>265</v>
      </c>
      <c r="D196" s="281" t="s">
        <v>173</v>
      </c>
      <c r="E196" s="282" t="s">
        <v>998</v>
      </c>
      <c r="F196" s="283" t="s">
        <v>999</v>
      </c>
      <c r="G196" s="284" t="s">
        <v>327</v>
      </c>
      <c r="H196" s="285">
        <v>1</v>
      </c>
      <c r="I196" s="286"/>
      <c r="J196" s="285">
        <f>ROUND(I196*H196,2)</f>
        <v>0</v>
      </c>
      <c r="K196" s="287"/>
      <c r="L196" s="288"/>
      <c r="M196" s="289" t="s">
        <v>1</v>
      </c>
      <c r="N196" s="290" t="s">
        <v>40</v>
      </c>
      <c r="O196" s="92"/>
      <c r="P196" s="229">
        <f>O196*H196</f>
        <v>0</v>
      </c>
      <c r="Q196" s="229">
        <v>8.0000000000000007E-05</v>
      </c>
      <c r="R196" s="229">
        <f>Q196*H196</f>
        <v>8.0000000000000007E-05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177</v>
      </c>
      <c r="AT196" s="231" t="s">
        <v>173</v>
      </c>
      <c r="AU196" s="231" t="s">
        <v>85</v>
      </c>
      <c r="AY196" s="18" t="s">
        <v>130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83</v>
      </c>
      <c r="BK196" s="232">
        <f>ROUND(I196*H196,2)</f>
        <v>0</v>
      </c>
      <c r="BL196" s="18" t="s">
        <v>136</v>
      </c>
      <c r="BM196" s="231" t="s">
        <v>1000</v>
      </c>
    </row>
    <row r="197" s="2" customFormat="1" ht="24.15" customHeight="1">
      <c r="A197" s="39"/>
      <c r="B197" s="40"/>
      <c r="C197" s="220" t="s">
        <v>7</v>
      </c>
      <c r="D197" s="220" t="s">
        <v>132</v>
      </c>
      <c r="E197" s="221" t="s">
        <v>1001</v>
      </c>
      <c r="F197" s="222" t="s">
        <v>1002</v>
      </c>
      <c r="G197" s="223" t="s">
        <v>327</v>
      </c>
      <c r="H197" s="224">
        <v>2</v>
      </c>
      <c r="I197" s="225"/>
      <c r="J197" s="224">
        <f>ROUND(I197*H197,2)</f>
        <v>0</v>
      </c>
      <c r="K197" s="226"/>
      <c r="L197" s="45"/>
      <c r="M197" s="227" t="s">
        <v>1</v>
      </c>
      <c r="N197" s="228" t="s">
        <v>40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136</v>
      </c>
      <c r="AT197" s="231" t="s">
        <v>132</v>
      </c>
      <c r="AU197" s="231" t="s">
        <v>85</v>
      </c>
      <c r="AY197" s="18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136</v>
      </c>
      <c r="BM197" s="231" t="s">
        <v>1003</v>
      </c>
    </row>
    <row r="198" s="2" customFormat="1" ht="16.5" customHeight="1">
      <c r="A198" s="39"/>
      <c r="B198" s="40"/>
      <c r="C198" s="281" t="s">
        <v>277</v>
      </c>
      <c r="D198" s="281" t="s">
        <v>173</v>
      </c>
      <c r="E198" s="282" t="s">
        <v>1004</v>
      </c>
      <c r="F198" s="283" t="s">
        <v>1005</v>
      </c>
      <c r="G198" s="284" t="s">
        <v>327</v>
      </c>
      <c r="H198" s="285">
        <v>2</v>
      </c>
      <c r="I198" s="286"/>
      <c r="J198" s="285">
        <f>ROUND(I198*H198,2)</f>
        <v>0</v>
      </c>
      <c r="K198" s="287"/>
      <c r="L198" s="288"/>
      <c r="M198" s="289" t="s">
        <v>1</v>
      </c>
      <c r="N198" s="290" t="s">
        <v>40</v>
      </c>
      <c r="O198" s="92"/>
      <c r="P198" s="229">
        <f>O198*H198</f>
        <v>0</v>
      </c>
      <c r="Q198" s="229">
        <v>8.0000000000000007E-05</v>
      </c>
      <c r="R198" s="229">
        <f>Q198*H198</f>
        <v>0.00016000000000000001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177</v>
      </c>
      <c r="AT198" s="231" t="s">
        <v>173</v>
      </c>
      <c r="AU198" s="231" t="s">
        <v>85</v>
      </c>
      <c r="AY198" s="18" t="s">
        <v>130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136</v>
      </c>
      <c r="BM198" s="231" t="s">
        <v>1006</v>
      </c>
    </row>
    <row r="199" s="2" customFormat="1" ht="24.15" customHeight="1">
      <c r="A199" s="39"/>
      <c r="B199" s="40"/>
      <c r="C199" s="220" t="s">
        <v>285</v>
      </c>
      <c r="D199" s="220" t="s">
        <v>132</v>
      </c>
      <c r="E199" s="221" t="s">
        <v>1007</v>
      </c>
      <c r="F199" s="222" t="s">
        <v>1008</v>
      </c>
      <c r="G199" s="223" t="s">
        <v>327</v>
      </c>
      <c r="H199" s="224">
        <v>1</v>
      </c>
      <c r="I199" s="225"/>
      <c r="J199" s="224">
        <f>ROUND(I199*H199,2)</f>
        <v>0</v>
      </c>
      <c r="K199" s="226"/>
      <c r="L199" s="45"/>
      <c r="M199" s="227" t="s">
        <v>1</v>
      </c>
      <c r="N199" s="228" t="s">
        <v>40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136</v>
      </c>
      <c r="AT199" s="231" t="s">
        <v>132</v>
      </c>
      <c r="AU199" s="231" t="s">
        <v>85</v>
      </c>
      <c r="AY199" s="18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83</v>
      </c>
      <c r="BK199" s="232">
        <f>ROUND(I199*H199,2)</f>
        <v>0</v>
      </c>
      <c r="BL199" s="18" t="s">
        <v>136</v>
      </c>
      <c r="BM199" s="231" t="s">
        <v>1009</v>
      </c>
    </row>
    <row r="200" s="2" customFormat="1" ht="21.75" customHeight="1">
      <c r="A200" s="39"/>
      <c r="B200" s="40"/>
      <c r="C200" s="220" t="s">
        <v>294</v>
      </c>
      <c r="D200" s="220" t="s">
        <v>132</v>
      </c>
      <c r="E200" s="221" t="s">
        <v>1010</v>
      </c>
      <c r="F200" s="222" t="s">
        <v>1011</v>
      </c>
      <c r="G200" s="223" t="s">
        <v>327</v>
      </c>
      <c r="H200" s="224">
        <v>1</v>
      </c>
      <c r="I200" s="225"/>
      <c r="J200" s="224">
        <f>ROUND(I200*H200,2)</f>
        <v>0</v>
      </c>
      <c r="K200" s="226"/>
      <c r="L200" s="45"/>
      <c r="M200" s="227" t="s">
        <v>1</v>
      </c>
      <c r="N200" s="228" t="s">
        <v>40</v>
      </c>
      <c r="O200" s="92"/>
      <c r="P200" s="229">
        <f>O200*H200</f>
        <v>0</v>
      </c>
      <c r="Q200" s="229">
        <v>0.00050000000000000001</v>
      </c>
      <c r="R200" s="229">
        <f>Q200*H200</f>
        <v>0.00050000000000000001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136</v>
      </c>
      <c r="AT200" s="231" t="s">
        <v>132</v>
      </c>
      <c r="AU200" s="231" t="s">
        <v>85</v>
      </c>
      <c r="AY200" s="18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83</v>
      </c>
      <c r="BK200" s="232">
        <f>ROUND(I200*H200,2)</f>
        <v>0</v>
      </c>
      <c r="BL200" s="18" t="s">
        <v>136</v>
      </c>
      <c r="BM200" s="231" t="s">
        <v>1012</v>
      </c>
    </row>
    <row r="201" s="13" customFormat="1">
      <c r="A201" s="13"/>
      <c r="B201" s="238"/>
      <c r="C201" s="239"/>
      <c r="D201" s="233" t="s">
        <v>140</v>
      </c>
      <c r="E201" s="240" t="s">
        <v>1</v>
      </c>
      <c r="F201" s="241" t="s">
        <v>1013</v>
      </c>
      <c r="G201" s="239"/>
      <c r="H201" s="240" t="s">
        <v>1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140</v>
      </c>
      <c r="AU201" s="247" t="s">
        <v>85</v>
      </c>
      <c r="AV201" s="13" t="s">
        <v>83</v>
      </c>
      <c r="AW201" s="13" t="s">
        <v>31</v>
      </c>
      <c r="AX201" s="13" t="s">
        <v>75</v>
      </c>
      <c r="AY201" s="247" t="s">
        <v>130</v>
      </c>
    </row>
    <row r="202" s="14" customFormat="1">
      <c r="A202" s="14"/>
      <c r="B202" s="248"/>
      <c r="C202" s="249"/>
      <c r="D202" s="233" t="s">
        <v>140</v>
      </c>
      <c r="E202" s="250" t="s">
        <v>1</v>
      </c>
      <c r="F202" s="251" t="s">
        <v>83</v>
      </c>
      <c r="G202" s="249"/>
      <c r="H202" s="252">
        <v>1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140</v>
      </c>
      <c r="AU202" s="258" t="s">
        <v>85</v>
      </c>
      <c r="AV202" s="14" t="s">
        <v>85</v>
      </c>
      <c r="AW202" s="14" t="s">
        <v>31</v>
      </c>
      <c r="AX202" s="14" t="s">
        <v>83</v>
      </c>
      <c r="AY202" s="258" t="s">
        <v>130</v>
      </c>
    </row>
    <row r="203" s="12" customFormat="1" ht="22.8" customHeight="1">
      <c r="A203" s="12"/>
      <c r="B203" s="204"/>
      <c r="C203" s="205"/>
      <c r="D203" s="206" t="s">
        <v>74</v>
      </c>
      <c r="E203" s="218" t="s">
        <v>376</v>
      </c>
      <c r="F203" s="218" t="s">
        <v>377</v>
      </c>
      <c r="G203" s="205"/>
      <c r="H203" s="205"/>
      <c r="I203" s="208"/>
      <c r="J203" s="219">
        <f>BK203</f>
        <v>0</v>
      </c>
      <c r="K203" s="205"/>
      <c r="L203" s="210"/>
      <c r="M203" s="211"/>
      <c r="N203" s="212"/>
      <c r="O203" s="212"/>
      <c r="P203" s="213">
        <f>SUM(P204:P225)</f>
        <v>0</v>
      </c>
      <c r="Q203" s="212"/>
      <c r="R203" s="213">
        <f>SUM(R204:R225)</f>
        <v>1.83344</v>
      </c>
      <c r="S203" s="212"/>
      <c r="T203" s="214">
        <f>SUM(T204:T225)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5" t="s">
        <v>83</v>
      </c>
      <c r="AT203" s="216" t="s">
        <v>74</v>
      </c>
      <c r="AU203" s="216" t="s">
        <v>83</v>
      </c>
      <c r="AY203" s="215" t="s">
        <v>130</v>
      </c>
      <c r="BK203" s="217">
        <f>SUM(BK204:BK225)</f>
        <v>0</v>
      </c>
    </row>
    <row r="204" s="2" customFormat="1" ht="24.15" customHeight="1">
      <c r="A204" s="39"/>
      <c r="B204" s="40"/>
      <c r="C204" s="220" t="s">
        <v>300</v>
      </c>
      <c r="D204" s="220" t="s">
        <v>132</v>
      </c>
      <c r="E204" s="221" t="s">
        <v>1014</v>
      </c>
      <c r="F204" s="222" t="s">
        <v>1015</v>
      </c>
      <c r="G204" s="223" t="s">
        <v>327</v>
      </c>
      <c r="H204" s="224">
        <v>1</v>
      </c>
      <c r="I204" s="225"/>
      <c r="J204" s="224">
        <f>ROUND(I204*H204,2)</f>
        <v>0</v>
      </c>
      <c r="K204" s="226"/>
      <c r="L204" s="45"/>
      <c r="M204" s="227" t="s">
        <v>1</v>
      </c>
      <c r="N204" s="228" t="s">
        <v>40</v>
      </c>
      <c r="O204" s="92"/>
      <c r="P204" s="229">
        <f>O204*H204</f>
        <v>0</v>
      </c>
      <c r="Q204" s="229">
        <v>0.0098899999999999995</v>
      </c>
      <c r="R204" s="229">
        <f>Q204*H204</f>
        <v>0.0098899999999999995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136</v>
      </c>
      <c r="AT204" s="231" t="s">
        <v>132</v>
      </c>
      <c r="AU204" s="231" t="s">
        <v>85</v>
      </c>
      <c r="AY204" s="18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83</v>
      </c>
      <c r="BK204" s="232">
        <f>ROUND(I204*H204,2)</f>
        <v>0</v>
      </c>
      <c r="BL204" s="18" t="s">
        <v>136</v>
      </c>
      <c r="BM204" s="231" t="s">
        <v>1016</v>
      </c>
    </row>
    <row r="205" s="13" customFormat="1">
      <c r="A205" s="13"/>
      <c r="B205" s="238"/>
      <c r="C205" s="239"/>
      <c r="D205" s="233" t="s">
        <v>140</v>
      </c>
      <c r="E205" s="240" t="s">
        <v>1</v>
      </c>
      <c r="F205" s="241" t="s">
        <v>1017</v>
      </c>
      <c r="G205" s="239"/>
      <c r="H205" s="240" t="s">
        <v>1</v>
      </c>
      <c r="I205" s="242"/>
      <c r="J205" s="239"/>
      <c r="K205" s="239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140</v>
      </c>
      <c r="AU205" s="247" t="s">
        <v>85</v>
      </c>
      <c r="AV205" s="13" t="s">
        <v>83</v>
      </c>
      <c r="AW205" s="13" t="s">
        <v>31</v>
      </c>
      <c r="AX205" s="13" t="s">
        <v>75</v>
      </c>
      <c r="AY205" s="247" t="s">
        <v>130</v>
      </c>
    </row>
    <row r="206" s="14" customFormat="1">
      <c r="A206" s="14"/>
      <c r="B206" s="248"/>
      <c r="C206" s="249"/>
      <c r="D206" s="233" t="s">
        <v>140</v>
      </c>
      <c r="E206" s="250" t="s">
        <v>1</v>
      </c>
      <c r="F206" s="251" t="s">
        <v>83</v>
      </c>
      <c r="G206" s="249"/>
      <c r="H206" s="252">
        <v>1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8" t="s">
        <v>140</v>
      </c>
      <c r="AU206" s="258" t="s">
        <v>85</v>
      </c>
      <c r="AV206" s="14" t="s">
        <v>85</v>
      </c>
      <c r="AW206" s="14" t="s">
        <v>31</v>
      </c>
      <c r="AX206" s="14" t="s">
        <v>83</v>
      </c>
      <c r="AY206" s="258" t="s">
        <v>130</v>
      </c>
    </row>
    <row r="207" s="2" customFormat="1" ht="16.5" customHeight="1">
      <c r="A207" s="39"/>
      <c r="B207" s="40"/>
      <c r="C207" s="281" t="s">
        <v>306</v>
      </c>
      <c r="D207" s="281" t="s">
        <v>173</v>
      </c>
      <c r="E207" s="282" t="s">
        <v>1018</v>
      </c>
      <c r="F207" s="283" t="s">
        <v>1019</v>
      </c>
      <c r="G207" s="284" t="s">
        <v>327</v>
      </c>
      <c r="H207" s="285">
        <v>1</v>
      </c>
      <c r="I207" s="286"/>
      <c r="J207" s="285">
        <f>ROUND(I207*H207,2)</f>
        <v>0</v>
      </c>
      <c r="K207" s="287"/>
      <c r="L207" s="288"/>
      <c r="M207" s="289" t="s">
        <v>1</v>
      </c>
      <c r="N207" s="290" t="s">
        <v>40</v>
      </c>
      <c r="O207" s="92"/>
      <c r="P207" s="229">
        <f>O207*H207</f>
        <v>0</v>
      </c>
      <c r="Q207" s="229">
        <v>1.0540000000000001</v>
      </c>
      <c r="R207" s="229">
        <f>Q207*H207</f>
        <v>1.0540000000000001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177</v>
      </c>
      <c r="AT207" s="231" t="s">
        <v>173</v>
      </c>
      <c r="AU207" s="231" t="s">
        <v>85</v>
      </c>
      <c r="AY207" s="18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83</v>
      </c>
      <c r="BK207" s="232">
        <f>ROUND(I207*H207,2)</f>
        <v>0</v>
      </c>
      <c r="BL207" s="18" t="s">
        <v>136</v>
      </c>
      <c r="BM207" s="231" t="s">
        <v>1020</v>
      </c>
    </row>
    <row r="208" s="2" customFormat="1" ht="24.15" customHeight="1">
      <c r="A208" s="39"/>
      <c r="B208" s="40"/>
      <c r="C208" s="220" t="s">
        <v>312</v>
      </c>
      <c r="D208" s="220" t="s">
        <v>132</v>
      </c>
      <c r="E208" s="221" t="s">
        <v>1021</v>
      </c>
      <c r="F208" s="222" t="s">
        <v>1022</v>
      </c>
      <c r="G208" s="223" t="s">
        <v>327</v>
      </c>
      <c r="H208" s="224">
        <v>1</v>
      </c>
      <c r="I208" s="225"/>
      <c r="J208" s="224">
        <f>ROUND(I208*H208,2)</f>
        <v>0</v>
      </c>
      <c r="K208" s="226"/>
      <c r="L208" s="45"/>
      <c r="M208" s="227" t="s">
        <v>1</v>
      </c>
      <c r="N208" s="228" t="s">
        <v>40</v>
      </c>
      <c r="O208" s="92"/>
      <c r="P208" s="229">
        <f>O208*H208</f>
        <v>0</v>
      </c>
      <c r="Q208" s="229">
        <v>0.01218</v>
      </c>
      <c r="R208" s="229">
        <f>Q208*H208</f>
        <v>0.01218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136</v>
      </c>
      <c r="AT208" s="231" t="s">
        <v>132</v>
      </c>
      <c r="AU208" s="231" t="s">
        <v>85</v>
      </c>
      <c r="AY208" s="18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83</v>
      </c>
      <c r="BK208" s="232">
        <f>ROUND(I208*H208,2)</f>
        <v>0</v>
      </c>
      <c r="BL208" s="18" t="s">
        <v>136</v>
      </c>
      <c r="BM208" s="231" t="s">
        <v>1023</v>
      </c>
    </row>
    <row r="209" s="13" customFormat="1">
      <c r="A209" s="13"/>
      <c r="B209" s="238"/>
      <c r="C209" s="239"/>
      <c r="D209" s="233" t="s">
        <v>140</v>
      </c>
      <c r="E209" s="240" t="s">
        <v>1</v>
      </c>
      <c r="F209" s="241" t="s">
        <v>1017</v>
      </c>
      <c r="G209" s="239"/>
      <c r="H209" s="240" t="s">
        <v>1</v>
      </c>
      <c r="I209" s="242"/>
      <c r="J209" s="239"/>
      <c r="K209" s="239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140</v>
      </c>
      <c r="AU209" s="247" t="s">
        <v>85</v>
      </c>
      <c r="AV209" s="13" t="s">
        <v>83</v>
      </c>
      <c r="AW209" s="13" t="s">
        <v>31</v>
      </c>
      <c r="AX209" s="13" t="s">
        <v>75</v>
      </c>
      <c r="AY209" s="247" t="s">
        <v>130</v>
      </c>
    </row>
    <row r="210" s="14" customFormat="1">
      <c r="A210" s="14"/>
      <c r="B210" s="248"/>
      <c r="C210" s="249"/>
      <c r="D210" s="233" t="s">
        <v>140</v>
      </c>
      <c r="E210" s="250" t="s">
        <v>1</v>
      </c>
      <c r="F210" s="251" t="s">
        <v>83</v>
      </c>
      <c r="G210" s="249"/>
      <c r="H210" s="252">
        <v>1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8" t="s">
        <v>140</v>
      </c>
      <c r="AU210" s="258" t="s">
        <v>85</v>
      </c>
      <c r="AV210" s="14" t="s">
        <v>85</v>
      </c>
      <c r="AW210" s="14" t="s">
        <v>31</v>
      </c>
      <c r="AX210" s="14" t="s">
        <v>83</v>
      </c>
      <c r="AY210" s="258" t="s">
        <v>130</v>
      </c>
    </row>
    <row r="211" s="2" customFormat="1" ht="24.15" customHeight="1">
      <c r="A211" s="39"/>
      <c r="B211" s="40"/>
      <c r="C211" s="281" t="s">
        <v>319</v>
      </c>
      <c r="D211" s="281" t="s">
        <v>173</v>
      </c>
      <c r="E211" s="282" t="s">
        <v>1024</v>
      </c>
      <c r="F211" s="283" t="s">
        <v>1025</v>
      </c>
      <c r="G211" s="284" t="s">
        <v>327</v>
      </c>
      <c r="H211" s="285">
        <v>1</v>
      </c>
      <c r="I211" s="286"/>
      <c r="J211" s="285">
        <f>ROUND(I211*H211,2)</f>
        <v>0</v>
      </c>
      <c r="K211" s="287"/>
      <c r="L211" s="288"/>
      <c r="M211" s="289" t="s">
        <v>1</v>
      </c>
      <c r="N211" s="290" t="s">
        <v>40</v>
      </c>
      <c r="O211" s="92"/>
      <c r="P211" s="229">
        <f>O211*H211</f>
        <v>0</v>
      </c>
      <c r="Q211" s="229">
        <v>0.58499999999999996</v>
      </c>
      <c r="R211" s="229">
        <f>Q211*H211</f>
        <v>0.58499999999999996</v>
      </c>
      <c r="S211" s="229">
        <v>0</v>
      </c>
      <c r="T211" s="23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1" t="s">
        <v>177</v>
      </c>
      <c r="AT211" s="231" t="s">
        <v>173</v>
      </c>
      <c r="AU211" s="231" t="s">
        <v>85</v>
      </c>
      <c r="AY211" s="18" t="s">
        <v>130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83</v>
      </c>
      <c r="BK211" s="232">
        <f>ROUND(I211*H211,2)</f>
        <v>0</v>
      </c>
      <c r="BL211" s="18" t="s">
        <v>136</v>
      </c>
      <c r="BM211" s="231" t="s">
        <v>1026</v>
      </c>
    </row>
    <row r="212" s="2" customFormat="1" ht="37.8" customHeight="1">
      <c r="A212" s="39"/>
      <c r="B212" s="40"/>
      <c r="C212" s="220" t="s">
        <v>324</v>
      </c>
      <c r="D212" s="220" t="s">
        <v>132</v>
      </c>
      <c r="E212" s="221" t="s">
        <v>1027</v>
      </c>
      <c r="F212" s="222" t="s">
        <v>1028</v>
      </c>
      <c r="G212" s="223" t="s">
        <v>327</v>
      </c>
      <c r="H212" s="224">
        <v>1</v>
      </c>
      <c r="I212" s="225"/>
      <c r="J212" s="224">
        <f>ROUND(I212*H212,2)</f>
        <v>0</v>
      </c>
      <c r="K212" s="226"/>
      <c r="L212" s="45"/>
      <c r="M212" s="227" t="s">
        <v>1</v>
      </c>
      <c r="N212" s="228" t="s">
        <v>40</v>
      </c>
      <c r="O212" s="92"/>
      <c r="P212" s="229">
        <f>O212*H212</f>
        <v>0</v>
      </c>
      <c r="Q212" s="229">
        <v>0.089999999999999997</v>
      </c>
      <c r="R212" s="229">
        <f>Q212*H212</f>
        <v>0.089999999999999997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136</v>
      </c>
      <c r="AT212" s="231" t="s">
        <v>132</v>
      </c>
      <c r="AU212" s="231" t="s">
        <v>85</v>
      </c>
      <c r="AY212" s="18" t="s">
        <v>130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83</v>
      </c>
      <c r="BK212" s="232">
        <f>ROUND(I212*H212,2)</f>
        <v>0</v>
      </c>
      <c r="BL212" s="18" t="s">
        <v>136</v>
      </c>
      <c r="BM212" s="231" t="s">
        <v>1029</v>
      </c>
    </row>
    <row r="213" s="13" customFormat="1">
      <c r="A213" s="13"/>
      <c r="B213" s="238"/>
      <c r="C213" s="239"/>
      <c r="D213" s="233" t="s">
        <v>140</v>
      </c>
      <c r="E213" s="240" t="s">
        <v>1</v>
      </c>
      <c r="F213" s="241" t="s">
        <v>1017</v>
      </c>
      <c r="G213" s="239"/>
      <c r="H213" s="240" t="s">
        <v>1</v>
      </c>
      <c r="I213" s="242"/>
      <c r="J213" s="239"/>
      <c r="K213" s="239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140</v>
      </c>
      <c r="AU213" s="247" t="s">
        <v>85</v>
      </c>
      <c r="AV213" s="13" t="s">
        <v>83</v>
      </c>
      <c r="AW213" s="13" t="s">
        <v>31</v>
      </c>
      <c r="AX213" s="13" t="s">
        <v>75</v>
      </c>
      <c r="AY213" s="247" t="s">
        <v>130</v>
      </c>
    </row>
    <row r="214" s="14" customFormat="1">
      <c r="A214" s="14"/>
      <c r="B214" s="248"/>
      <c r="C214" s="249"/>
      <c r="D214" s="233" t="s">
        <v>140</v>
      </c>
      <c r="E214" s="250" t="s">
        <v>1</v>
      </c>
      <c r="F214" s="251" t="s">
        <v>83</v>
      </c>
      <c r="G214" s="249"/>
      <c r="H214" s="252">
        <v>1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140</v>
      </c>
      <c r="AU214" s="258" t="s">
        <v>85</v>
      </c>
      <c r="AV214" s="14" t="s">
        <v>85</v>
      </c>
      <c r="AW214" s="14" t="s">
        <v>31</v>
      </c>
      <c r="AX214" s="14" t="s">
        <v>83</v>
      </c>
      <c r="AY214" s="258" t="s">
        <v>130</v>
      </c>
    </row>
    <row r="215" s="2" customFormat="1" ht="21.75" customHeight="1">
      <c r="A215" s="39"/>
      <c r="B215" s="40"/>
      <c r="C215" s="281" t="s">
        <v>330</v>
      </c>
      <c r="D215" s="281" t="s">
        <v>173</v>
      </c>
      <c r="E215" s="282" t="s">
        <v>1030</v>
      </c>
      <c r="F215" s="283" t="s">
        <v>1031</v>
      </c>
      <c r="G215" s="284" t="s">
        <v>327</v>
      </c>
      <c r="H215" s="285">
        <v>1</v>
      </c>
      <c r="I215" s="286"/>
      <c r="J215" s="285">
        <f>ROUND(I215*H215,2)</f>
        <v>0</v>
      </c>
      <c r="K215" s="287"/>
      <c r="L215" s="288"/>
      <c r="M215" s="289" t="s">
        <v>1</v>
      </c>
      <c r="N215" s="290" t="s">
        <v>40</v>
      </c>
      <c r="O215" s="92"/>
      <c r="P215" s="229">
        <f>O215*H215</f>
        <v>0</v>
      </c>
      <c r="Q215" s="229">
        <v>0.080000000000000002</v>
      </c>
      <c r="R215" s="229">
        <f>Q215*H215</f>
        <v>0.080000000000000002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177</v>
      </c>
      <c r="AT215" s="231" t="s">
        <v>173</v>
      </c>
      <c r="AU215" s="231" t="s">
        <v>85</v>
      </c>
      <c r="AY215" s="18" t="s">
        <v>130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83</v>
      </c>
      <c r="BK215" s="232">
        <f>ROUND(I215*H215,2)</f>
        <v>0</v>
      </c>
      <c r="BL215" s="18" t="s">
        <v>136</v>
      </c>
      <c r="BM215" s="231" t="s">
        <v>1032</v>
      </c>
    </row>
    <row r="216" s="2" customFormat="1" ht="16.5" customHeight="1">
      <c r="A216" s="39"/>
      <c r="B216" s="40"/>
      <c r="C216" s="220" t="s">
        <v>334</v>
      </c>
      <c r="D216" s="220" t="s">
        <v>132</v>
      </c>
      <c r="E216" s="221" t="s">
        <v>400</v>
      </c>
      <c r="F216" s="222" t="s">
        <v>401</v>
      </c>
      <c r="G216" s="223" t="s">
        <v>315</v>
      </c>
      <c r="H216" s="224">
        <v>7</v>
      </c>
      <c r="I216" s="225"/>
      <c r="J216" s="224">
        <f>ROUND(I216*H216,2)</f>
        <v>0</v>
      </c>
      <c r="K216" s="226"/>
      <c r="L216" s="45"/>
      <c r="M216" s="227" t="s">
        <v>1</v>
      </c>
      <c r="N216" s="228" t="s">
        <v>40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136</v>
      </c>
      <c r="AT216" s="231" t="s">
        <v>132</v>
      </c>
      <c r="AU216" s="231" t="s">
        <v>85</v>
      </c>
      <c r="AY216" s="18" t="s">
        <v>130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83</v>
      </c>
      <c r="BK216" s="232">
        <f>ROUND(I216*H216,2)</f>
        <v>0</v>
      </c>
      <c r="BL216" s="18" t="s">
        <v>136</v>
      </c>
      <c r="BM216" s="231" t="s">
        <v>1033</v>
      </c>
    </row>
    <row r="217" s="13" customFormat="1">
      <c r="A217" s="13"/>
      <c r="B217" s="238"/>
      <c r="C217" s="239"/>
      <c r="D217" s="233" t="s">
        <v>140</v>
      </c>
      <c r="E217" s="240" t="s">
        <v>1</v>
      </c>
      <c r="F217" s="241" t="s">
        <v>1034</v>
      </c>
      <c r="G217" s="239"/>
      <c r="H217" s="240" t="s">
        <v>1</v>
      </c>
      <c r="I217" s="242"/>
      <c r="J217" s="239"/>
      <c r="K217" s="239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140</v>
      </c>
      <c r="AU217" s="247" t="s">
        <v>85</v>
      </c>
      <c r="AV217" s="13" t="s">
        <v>83</v>
      </c>
      <c r="AW217" s="13" t="s">
        <v>31</v>
      </c>
      <c r="AX217" s="13" t="s">
        <v>75</v>
      </c>
      <c r="AY217" s="247" t="s">
        <v>130</v>
      </c>
    </row>
    <row r="218" s="14" customFormat="1">
      <c r="A218" s="14"/>
      <c r="B218" s="248"/>
      <c r="C218" s="249"/>
      <c r="D218" s="233" t="s">
        <v>140</v>
      </c>
      <c r="E218" s="250" t="s">
        <v>1</v>
      </c>
      <c r="F218" s="251" t="s">
        <v>181</v>
      </c>
      <c r="G218" s="249"/>
      <c r="H218" s="252">
        <v>7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8" t="s">
        <v>140</v>
      </c>
      <c r="AU218" s="258" t="s">
        <v>85</v>
      </c>
      <c r="AV218" s="14" t="s">
        <v>85</v>
      </c>
      <c r="AW218" s="14" t="s">
        <v>31</v>
      </c>
      <c r="AX218" s="14" t="s">
        <v>83</v>
      </c>
      <c r="AY218" s="258" t="s">
        <v>130</v>
      </c>
    </row>
    <row r="219" s="2" customFormat="1" ht="21.75" customHeight="1">
      <c r="A219" s="39"/>
      <c r="B219" s="40"/>
      <c r="C219" s="220" t="s">
        <v>340</v>
      </c>
      <c r="D219" s="220" t="s">
        <v>132</v>
      </c>
      <c r="E219" s="221" t="s">
        <v>1035</v>
      </c>
      <c r="F219" s="222" t="s">
        <v>1036</v>
      </c>
      <c r="G219" s="223" t="s">
        <v>315</v>
      </c>
      <c r="H219" s="224">
        <v>7</v>
      </c>
      <c r="I219" s="225"/>
      <c r="J219" s="224">
        <f>ROUND(I219*H219,2)</f>
        <v>0</v>
      </c>
      <c r="K219" s="226"/>
      <c r="L219" s="45"/>
      <c r="M219" s="227" t="s">
        <v>1</v>
      </c>
      <c r="N219" s="228" t="s">
        <v>40</v>
      </c>
      <c r="O219" s="92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136</v>
      </c>
      <c r="AT219" s="231" t="s">
        <v>132</v>
      </c>
      <c r="AU219" s="231" t="s">
        <v>85</v>
      </c>
      <c r="AY219" s="18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83</v>
      </c>
      <c r="BK219" s="232">
        <f>ROUND(I219*H219,2)</f>
        <v>0</v>
      </c>
      <c r="BL219" s="18" t="s">
        <v>136</v>
      </c>
      <c r="BM219" s="231" t="s">
        <v>1037</v>
      </c>
    </row>
    <row r="220" s="2" customFormat="1" ht="16.5" customHeight="1">
      <c r="A220" s="39"/>
      <c r="B220" s="40"/>
      <c r="C220" s="220" t="s">
        <v>344</v>
      </c>
      <c r="D220" s="220" t="s">
        <v>132</v>
      </c>
      <c r="E220" s="221" t="s">
        <v>405</v>
      </c>
      <c r="F220" s="222" t="s">
        <v>406</v>
      </c>
      <c r="G220" s="223" t="s">
        <v>280</v>
      </c>
      <c r="H220" s="224">
        <v>1</v>
      </c>
      <c r="I220" s="225"/>
      <c r="J220" s="224">
        <f>ROUND(I220*H220,2)</f>
        <v>0</v>
      </c>
      <c r="K220" s="226"/>
      <c r="L220" s="45"/>
      <c r="M220" s="227" t="s">
        <v>1</v>
      </c>
      <c r="N220" s="228" t="s">
        <v>40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136</v>
      </c>
      <c r="AT220" s="231" t="s">
        <v>132</v>
      </c>
      <c r="AU220" s="231" t="s">
        <v>85</v>
      </c>
      <c r="AY220" s="18" t="s">
        <v>130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83</v>
      </c>
      <c r="BK220" s="232">
        <f>ROUND(I220*H220,2)</f>
        <v>0</v>
      </c>
      <c r="BL220" s="18" t="s">
        <v>136</v>
      </c>
      <c r="BM220" s="231" t="s">
        <v>1038</v>
      </c>
    </row>
    <row r="221" s="2" customFormat="1" ht="21.75" customHeight="1">
      <c r="A221" s="39"/>
      <c r="B221" s="40"/>
      <c r="C221" s="220" t="s">
        <v>348</v>
      </c>
      <c r="D221" s="220" t="s">
        <v>132</v>
      </c>
      <c r="E221" s="221" t="s">
        <v>419</v>
      </c>
      <c r="F221" s="222" t="s">
        <v>420</v>
      </c>
      <c r="G221" s="223" t="s">
        <v>315</v>
      </c>
      <c r="H221" s="224">
        <v>7</v>
      </c>
      <c r="I221" s="225"/>
      <c r="J221" s="224">
        <f>ROUND(I221*H221,2)</f>
        <v>0</v>
      </c>
      <c r="K221" s="226"/>
      <c r="L221" s="45"/>
      <c r="M221" s="227" t="s">
        <v>1</v>
      </c>
      <c r="N221" s="228" t="s">
        <v>40</v>
      </c>
      <c r="O221" s="92"/>
      <c r="P221" s="229">
        <f>O221*H221</f>
        <v>0</v>
      </c>
      <c r="Q221" s="229">
        <v>6.0000000000000002E-05</v>
      </c>
      <c r="R221" s="229">
        <f>Q221*H221</f>
        <v>0.00042000000000000002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136</v>
      </c>
      <c r="AT221" s="231" t="s">
        <v>132</v>
      </c>
      <c r="AU221" s="231" t="s">
        <v>85</v>
      </c>
      <c r="AY221" s="18" t="s">
        <v>130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83</v>
      </c>
      <c r="BK221" s="232">
        <f>ROUND(I221*H221,2)</f>
        <v>0</v>
      </c>
      <c r="BL221" s="18" t="s">
        <v>136</v>
      </c>
      <c r="BM221" s="231" t="s">
        <v>1039</v>
      </c>
    </row>
    <row r="222" s="2" customFormat="1" ht="16.5" customHeight="1">
      <c r="A222" s="39"/>
      <c r="B222" s="40"/>
      <c r="C222" s="220" t="s">
        <v>353</v>
      </c>
      <c r="D222" s="220" t="s">
        <v>132</v>
      </c>
      <c r="E222" s="221" t="s">
        <v>414</v>
      </c>
      <c r="F222" s="222" t="s">
        <v>415</v>
      </c>
      <c r="G222" s="223" t="s">
        <v>315</v>
      </c>
      <c r="H222" s="224">
        <v>7</v>
      </c>
      <c r="I222" s="225"/>
      <c r="J222" s="224">
        <f>ROUND(I222*H222,2)</f>
        <v>0</v>
      </c>
      <c r="K222" s="226"/>
      <c r="L222" s="45"/>
      <c r="M222" s="227" t="s">
        <v>1</v>
      </c>
      <c r="N222" s="228" t="s">
        <v>40</v>
      </c>
      <c r="O222" s="92"/>
      <c r="P222" s="229">
        <f>O222*H222</f>
        <v>0</v>
      </c>
      <c r="Q222" s="229">
        <v>0.00019000000000000001</v>
      </c>
      <c r="R222" s="229">
        <f>Q222*H222</f>
        <v>0.00133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136</v>
      </c>
      <c r="AT222" s="231" t="s">
        <v>132</v>
      </c>
      <c r="AU222" s="231" t="s">
        <v>85</v>
      </c>
      <c r="AY222" s="18" t="s">
        <v>130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83</v>
      </c>
      <c r="BK222" s="232">
        <f>ROUND(I222*H222,2)</f>
        <v>0</v>
      </c>
      <c r="BL222" s="18" t="s">
        <v>136</v>
      </c>
      <c r="BM222" s="231" t="s">
        <v>1040</v>
      </c>
    </row>
    <row r="223" s="2" customFormat="1" ht="21.75" customHeight="1">
      <c r="A223" s="39"/>
      <c r="B223" s="40"/>
      <c r="C223" s="220" t="s">
        <v>357</v>
      </c>
      <c r="D223" s="220" t="s">
        <v>132</v>
      </c>
      <c r="E223" s="221" t="s">
        <v>424</v>
      </c>
      <c r="F223" s="222" t="s">
        <v>1041</v>
      </c>
      <c r="G223" s="223" t="s">
        <v>327</v>
      </c>
      <c r="H223" s="224">
        <v>1</v>
      </c>
      <c r="I223" s="225"/>
      <c r="J223" s="224">
        <f>ROUND(I223*H223,2)</f>
        <v>0</v>
      </c>
      <c r="K223" s="226"/>
      <c r="L223" s="45"/>
      <c r="M223" s="227" t="s">
        <v>1</v>
      </c>
      <c r="N223" s="228" t="s">
        <v>40</v>
      </c>
      <c r="O223" s="92"/>
      <c r="P223" s="229">
        <f>O223*H223</f>
        <v>0</v>
      </c>
      <c r="Q223" s="229">
        <v>0.00062</v>
      </c>
      <c r="R223" s="229">
        <f>Q223*H223</f>
        <v>0.00062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136</v>
      </c>
      <c r="AT223" s="231" t="s">
        <v>132</v>
      </c>
      <c r="AU223" s="231" t="s">
        <v>85</v>
      </c>
      <c r="AY223" s="18" t="s">
        <v>130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83</v>
      </c>
      <c r="BK223" s="232">
        <f>ROUND(I223*H223,2)</f>
        <v>0</v>
      </c>
      <c r="BL223" s="18" t="s">
        <v>136</v>
      </c>
      <c r="BM223" s="231" t="s">
        <v>1042</v>
      </c>
    </row>
    <row r="224" s="13" customFormat="1">
      <c r="A224" s="13"/>
      <c r="B224" s="238"/>
      <c r="C224" s="239"/>
      <c r="D224" s="233" t="s">
        <v>140</v>
      </c>
      <c r="E224" s="240" t="s">
        <v>1</v>
      </c>
      <c r="F224" s="241" t="s">
        <v>1043</v>
      </c>
      <c r="G224" s="239"/>
      <c r="H224" s="240" t="s">
        <v>1</v>
      </c>
      <c r="I224" s="242"/>
      <c r="J224" s="239"/>
      <c r="K224" s="239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140</v>
      </c>
      <c r="AU224" s="247" t="s">
        <v>85</v>
      </c>
      <c r="AV224" s="13" t="s">
        <v>83</v>
      </c>
      <c r="AW224" s="13" t="s">
        <v>31</v>
      </c>
      <c r="AX224" s="13" t="s">
        <v>75</v>
      </c>
      <c r="AY224" s="247" t="s">
        <v>130</v>
      </c>
    </row>
    <row r="225" s="14" customFormat="1">
      <c r="A225" s="14"/>
      <c r="B225" s="248"/>
      <c r="C225" s="249"/>
      <c r="D225" s="233" t="s">
        <v>140</v>
      </c>
      <c r="E225" s="250" t="s">
        <v>1</v>
      </c>
      <c r="F225" s="251" t="s">
        <v>83</v>
      </c>
      <c r="G225" s="249"/>
      <c r="H225" s="252">
        <v>1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8" t="s">
        <v>140</v>
      </c>
      <c r="AU225" s="258" t="s">
        <v>85</v>
      </c>
      <c r="AV225" s="14" t="s">
        <v>85</v>
      </c>
      <c r="AW225" s="14" t="s">
        <v>31</v>
      </c>
      <c r="AX225" s="14" t="s">
        <v>83</v>
      </c>
      <c r="AY225" s="258" t="s">
        <v>130</v>
      </c>
    </row>
    <row r="226" s="12" customFormat="1" ht="22.8" customHeight="1">
      <c r="A226" s="12"/>
      <c r="B226" s="204"/>
      <c r="C226" s="205"/>
      <c r="D226" s="206" t="s">
        <v>74</v>
      </c>
      <c r="E226" s="218" t="s">
        <v>428</v>
      </c>
      <c r="F226" s="218" t="s">
        <v>429</v>
      </c>
      <c r="G226" s="205"/>
      <c r="H226" s="205"/>
      <c r="I226" s="208"/>
      <c r="J226" s="219">
        <f>BK226</f>
        <v>0</v>
      </c>
      <c r="K226" s="205"/>
      <c r="L226" s="210"/>
      <c r="M226" s="211"/>
      <c r="N226" s="212"/>
      <c r="O226" s="212"/>
      <c r="P226" s="213">
        <f>P227</f>
        <v>0</v>
      </c>
      <c r="Q226" s="212"/>
      <c r="R226" s="213">
        <f>R227</f>
        <v>0</v>
      </c>
      <c r="S226" s="212"/>
      <c r="T226" s="214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5" t="s">
        <v>83</v>
      </c>
      <c r="AT226" s="216" t="s">
        <v>74</v>
      </c>
      <c r="AU226" s="216" t="s">
        <v>83</v>
      </c>
      <c r="AY226" s="215" t="s">
        <v>130</v>
      </c>
      <c r="BK226" s="217">
        <f>BK227</f>
        <v>0</v>
      </c>
    </row>
    <row r="227" s="2" customFormat="1" ht="24.15" customHeight="1">
      <c r="A227" s="39"/>
      <c r="B227" s="40"/>
      <c r="C227" s="220" t="s">
        <v>362</v>
      </c>
      <c r="D227" s="220" t="s">
        <v>132</v>
      </c>
      <c r="E227" s="221" t="s">
        <v>1044</v>
      </c>
      <c r="F227" s="222" t="s">
        <v>1045</v>
      </c>
      <c r="G227" s="223" t="s">
        <v>176</v>
      </c>
      <c r="H227" s="224">
        <v>1.8400000000000001</v>
      </c>
      <c r="I227" s="225"/>
      <c r="J227" s="224">
        <f>ROUND(I227*H227,2)</f>
        <v>0</v>
      </c>
      <c r="K227" s="226"/>
      <c r="L227" s="45"/>
      <c r="M227" s="227" t="s">
        <v>1</v>
      </c>
      <c r="N227" s="228" t="s">
        <v>40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136</v>
      </c>
      <c r="AT227" s="231" t="s">
        <v>132</v>
      </c>
      <c r="AU227" s="231" t="s">
        <v>85</v>
      </c>
      <c r="AY227" s="18" t="s">
        <v>130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83</v>
      </c>
      <c r="BK227" s="232">
        <f>ROUND(I227*H227,2)</f>
        <v>0</v>
      </c>
      <c r="BL227" s="18" t="s">
        <v>136</v>
      </c>
      <c r="BM227" s="231" t="s">
        <v>1046</v>
      </c>
    </row>
    <row r="228" s="12" customFormat="1" ht="25.92" customHeight="1">
      <c r="A228" s="12"/>
      <c r="B228" s="204"/>
      <c r="C228" s="205"/>
      <c r="D228" s="206" t="s">
        <v>74</v>
      </c>
      <c r="E228" s="207" t="s">
        <v>173</v>
      </c>
      <c r="F228" s="207" t="s">
        <v>940</v>
      </c>
      <c r="G228" s="205"/>
      <c r="H228" s="205"/>
      <c r="I228" s="208"/>
      <c r="J228" s="209">
        <f>BK228</f>
        <v>0</v>
      </c>
      <c r="K228" s="205"/>
      <c r="L228" s="210"/>
      <c r="M228" s="211"/>
      <c r="N228" s="212"/>
      <c r="O228" s="212"/>
      <c r="P228" s="213">
        <f>P229+P234</f>
        <v>0</v>
      </c>
      <c r="Q228" s="212"/>
      <c r="R228" s="213">
        <f>R229+R234</f>
        <v>0.0047600000000000003</v>
      </c>
      <c r="S228" s="212"/>
      <c r="T228" s="214">
        <f>T229+T234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5" t="s">
        <v>150</v>
      </c>
      <c r="AT228" s="216" t="s">
        <v>74</v>
      </c>
      <c r="AU228" s="216" t="s">
        <v>75</v>
      </c>
      <c r="AY228" s="215" t="s">
        <v>130</v>
      </c>
      <c r="BK228" s="217">
        <f>BK229+BK234</f>
        <v>0</v>
      </c>
    </row>
    <row r="229" s="12" customFormat="1" ht="22.8" customHeight="1">
      <c r="A229" s="12"/>
      <c r="B229" s="204"/>
      <c r="C229" s="205"/>
      <c r="D229" s="206" t="s">
        <v>74</v>
      </c>
      <c r="E229" s="218" t="s">
        <v>1047</v>
      </c>
      <c r="F229" s="218" t="s">
        <v>1048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SUM(P230:P233)</f>
        <v>0</v>
      </c>
      <c r="Q229" s="212"/>
      <c r="R229" s="213">
        <f>SUM(R230:R233)</f>
        <v>0.0047600000000000003</v>
      </c>
      <c r="S229" s="212"/>
      <c r="T229" s="214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150</v>
      </c>
      <c r="AT229" s="216" t="s">
        <v>74</v>
      </c>
      <c r="AU229" s="216" t="s">
        <v>83</v>
      </c>
      <c r="AY229" s="215" t="s">
        <v>130</v>
      </c>
      <c r="BK229" s="217">
        <f>SUM(BK230:BK233)</f>
        <v>0</v>
      </c>
    </row>
    <row r="230" s="2" customFormat="1" ht="24.15" customHeight="1">
      <c r="A230" s="39"/>
      <c r="B230" s="40"/>
      <c r="C230" s="220" t="s">
        <v>366</v>
      </c>
      <c r="D230" s="220" t="s">
        <v>132</v>
      </c>
      <c r="E230" s="221" t="s">
        <v>1049</v>
      </c>
      <c r="F230" s="222" t="s">
        <v>1050</v>
      </c>
      <c r="G230" s="223" t="s">
        <v>315</v>
      </c>
      <c r="H230" s="224">
        <v>12.5</v>
      </c>
      <c r="I230" s="225"/>
      <c r="J230" s="224">
        <f>ROUND(I230*H230,2)</f>
        <v>0</v>
      </c>
      <c r="K230" s="226"/>
      <c r="L230" s="45"/>
      <c r="M230" s="227" t="s">
        <v>1</v>
      </c>
      <c r="N230" s="228" t="s">
        <v>40</v>
      </c>
      <c r="O230" s="92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946</v>
      </c>
      <c r="AT230" s="231" t="s">
        <v>132</v>
      </c>
      <c r="AU230" s="231" t="s">
        <v>85</v>
      </c>
      <c r="AY230" s="18" t="s">
        <v>130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946</v>
      </c>
      <c r="BM230" s="231" t="s">
        <v>1051</v>
      </c>
    </row>
    <row r="231" s="13" customFormat="1">
      <c r="A231" s="13"/>
      <c r="B231" s="238"/>
      <c r="C231" s="239"/>
      <c r="D231" s="233" t="s">
        <v>140</v>
      </c>
      <c r="E231" s="240" t="s">
        <v>1</v>
      </c>
      <c r="F231" s="241" t="s">
        <v>1052</v>
      </c>
      <c r="G231" s="239"/>
      <c r="H231" s="240" t="s">
        <v>1</v>
      </c>
      <c r="I231" s="242"/>
      <c r="J231" s="239"/>
      <c r="K231" s="239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140</v>
      </c>
      <c r="AU231" s="247" t="s">
        <v>85</v>
      </c>
      <c r="AV231" s="13" t="s">
        <v>83</v>
      </c>
      <c r="AW231" s="13" t="s">
        <v>31</v>
      </c>
      <c r="AX231" s="13" t="s">
        <v>75</v>
      </c>
      <c r="AY231" s="247" t="s">
        <v>130</v>
      </c>
    </row>
    <row r="232" s="14" customFormat="1">
      <c r="A232" s="14"/>
      <c r="B232" s="248"/>
      <c r="C232" s="249"/>
      <c r="D232" s="233" t="s">
        <v>140</v>
      </c>
      <c r="E232" s="250" t="s">
        <v>1</v>
      </c>
      <c r="F232" s="251" t="s">
        <v>1053</v>
      </c>
      <c r="G232" s="249"/>
      <c r="H232" s="252">
        <v>12.5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8" t="s">
        <v>140</v>
      </c>
      <c r="AU232" s="258" t="s">
        <v>85</v>
      </c>
      <c r="AV232" s="14" t="s">
        <v>85</v>
      </c>
      <c r="AW232" s="14" t="s">
        <v>31</v>
      </c>
      <c r="AX232" s="14" t="s">
        <v>83</v>
      </c>
      <c r="AY232" s="258" t="s">
        <v>130</v>
      </c>
    </row>
    <row r="233" s="2" customFormat="1" ht="24.15" customHeight="1">
      <c r="A233" s="39"/>
      <c r="B233" s="40"/>
      <c r="C233" s="281" t="s">
        <v>372</v>
      </c>
      <c r="D233" s="281" t="s">
        <v>173</v>
      </c>
      <c r="E233" s="282" t="s">
        <v>1054</v>
      </c>
      <c r="F233" s="283" t="s">
        <v>1055</v>
      </c>
      <c r="G233" s="284" t="s">
        <v>315</v>
      </c>
      <c r="H233" s="285">
        <v>14</v>
      </c>
      <c r="I233" s="286"/>
      <c r="J233" s="285">
        <f>ROUND(I233*H233,2)</f>
        <v>0</v>
      </c>
      <c r="K233" s="287"/>
      <c r="L233" s="288"/>
      <c r="M233" s="289" t="s">
        <v>1</v>
      </c>
      <c r="N233" s="290" t="s">
        <v>40</v>
      </c>
      <c r="O233" s="92"/>
      <c r="P233" s="229">
        <f>O233*H233</f>
        <v>0</v>
      </c>
      <c r="Q233" s="229">
        <v>0.00034000000000000002</v>
      </c>
      <c r="R233" s="229">
        <f>Q233*H233</f>
        <v>0.0047600000000000003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1056</v>
      </c>
      <c r="AT233" s="231" t="s">
        <v>173</v>
      </c>
      <c r="AU233" s="231" t="s">
        <v>85</v>
      </c>
      <c r="AY233" s="18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1056</v>
      </c>
      <c r="BM233" s="231" t="s">
        <v>1057</v>
      </c>
    </row>
    <row r="234" s="12" customFormat="1" ht="22.8" customHeight="1">
      <c r="A234" s="12"/>
      <c r="B234" s="204"/>
      <c r="C234" s="205"/>
      <c r="D234" s="206" t="s">
        <v>74</v>
      </c>
      <c r="E234" s="218" t="s">
        <v>1058</v>
      </c>
      <c r="F234" s="218" t="s">
        <v>1059</v>
      </c>
      <c r="G234" s="205"/>
      <c r="H234" s="205"/>
      <c r="I234" s="208"/>
      <c r="J234" s="219">
        <f>BK234</f>
        <v>0</v>
      </c>
      <c r="K234" s="205"/>
      <c r="L234" s="210"/>
      <c r="M234" s="211"/>
      <c r="N234" s="212"/>
      <c r="O234" s="212"/>
      <c r="P234" s="213">
        <f>SUM(P235:P239)</f>
        <v>0</v>
      </c>
      <c r="Q234" s="212"/>
      <c r="R234" s="213">
        <f>SUM(R235:R239)</f>
        <v>0</v>
      </c>
      <c r="S234" s="212"/>
      <c r="T234" s="214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5" t="s">
        <v>150</v>
      </c>
      <c r="AT234" s="216" t="s">
        <v>74</v>
      </c>
      <c r="AU234" s="216" t="s">
        <v>83</v>
      </c>
      <c r="AY234" s="215" t="s">
        <v>130</v>
      </c>
      <c r="BK234" s="217">
        <f>SUM(BK235:BK239)</f>
        <v>0</v>
      </c>
    </row>
    <row r="235" s="2" customFormat="1" ht="24.15" customHeight="1">
      <c r="A235" s="39"/>
      <c r="B235" s="40"/>
      <c r="C235" s="220" t="s">
        <v>378</v>
      </c>
      <c r="D235" s="220" t="s">
        <v>132</v>
      </c>
      <c r="E235" s="221" t="s">
        <v>1060</v>
      </c>
      <c r="F235" s="222" t="s">
        <v>1061</v>
      </c>
      <c r="G235" s="223" t="s">
        <v>315</v>
      </c>
      <c r="H235" s="224">
        <v>8</v>
      </c>
      <c r="I235" s="225"/>
      <c r="J235" s="224">
        <f>ROUND(I235*H235,2)</f>
        <v>0</v>
      </c>
      <c r="K235" s="226"/>
      <c r="L235" s="45"/>
      <c r="M235" s="227" t="s">
        <v>1</v>
      </c>
      <c r="N235" s="228" t="s">
        <v>40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946</v>
      </c>
      <c r="AT235" s="231" t="s">
        <v>132</v>
      </c>
      <c r="AU235" s="231" t="s">
        <v>85</v>
      </c>
      <c r="AY235" s="18" t="s">
        <v>130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83</v>
      </c>
      <c r="BK235" s="232">
        <f>ROUND(I235*H235,2)</f>
        <v>0</v>
      </c>
      <c r="BL235" s="18" t="s">
        <v>946</v>
      </c>
      <c r="BM235" s="231" t="s">
        <v>1062</v>
      </c>
    </row>
    <row r="236" s="13" customFormat="1">
      <c r="A236" s="13"/>
      <c r="B236" s="238"/>
      <c r="C236" s="239"/>
      <c r="D236" s="233" t="s">
        <v>140</v>
      </c>
      <c r="E236" s="240" t="s">
        <v>1</v>
      </c>
      <c r="F236" s="241" t="s">
        <v>1063</v>
      </c>
      <c r="G236" s="239"/>
      <c r="H236" s="240" t="s">
        <v>1</v>
      </c>
      <c r="I236" s="242"/>
      <c r="J236" s="239"/>
      <c r="K236" s="239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140</v>
      </c>
      <c r="AU236" s="247" t="s">
        <v>85</v>
      </c>
      <c r="AV236" s="13" t="s">
        <v>83</v>
      </c>
      <c r="AW236" s="13" t="s">
        <v>31</v>
      </c>
      <c r="AX236" s="13" t="s">
        <v>75</v>
      </c>
      <c r="AY236" s="247" t="s">
        <v>130</v>
      </c>
    </row>
    <row r="237" s="14" customFormat="1">
      <c r="A237" s="14"/>
      <c r="B237" s="248"/>
      <c r="C237" s="249"/>
      <c r="D237" s="233" t="s">
        <v>140</v>
      </c>
      <c r="E237" s="250" t="s">
        <v>1</v>
      </c>
      <c r="F237" s="251" t="s">
        <v>177</v>
      </c>
      <c r="G237" s="249"/>
      <c r="H237" s="252">
        <v>8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140</v>
      </c>
      <c r="AU237" s="258" t="s">
        <v>85</v>
      </c>
      <c r="AV237" s="14" t="s">
        <v>85</v>
      </c>
      <c r="AW237" s="14" t="s">
        <v>31</v>
      </c>
      <c r="AX237" s="14" t="s">
        <v>83</v>
      </c>
      <c r="AY237" s="258" t="s">
        <v>130</v>
      </c>
    </row>
    <row r="238" s="2" customFormat="1" ht="24.15" customHeight="1">
      <c r="A238" s="39"/>
      <c r="B238" s="40"/>
      <c r="C238" s="220" t="s">
        <v>383</v>
      </c>
      <c r="D238" s="220" t="s">
        <v>132</v>
      </c>
      <c r="E238" s="221" t="s">
        <v>1064</v>
      </c>
      <c r="F238" s="222" t="s">
        <v>1065</v>
      </c>
      <c r="G238" s="223" t="s">
        <v>315</v>
      </c>
      <c r="H238" s="224">
        <v>8</v>
      </c>
      <c r="I238" s="225"/>
      <c r="J238" s="224">
        <f>ROUND(I238*H238,2)</f>
        <v>0</v>
      </c>
      <c r="K238" s="226"/>
      <c r="L238" s="45"/>
      <c r="M238" s="227" t="s">
        <v>1</v>
      </c>
      <c r="N238" s="228" t="s">
        <v>40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946</v>
      </c>
      <c r="AT238" s="231" t="s">
        <v>132</v>
      </c>
      <c r="AU238" s="231" t="s">
        <v>85</v>
      </c>
      <c r="AY238" s="18" t="s">
        <v>130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946</v>
      </c>
      <c r="BM238" s="231" t="s">
        <v>1066</v>
      </c>
    </row>
    <row r="239" s="2" customFormat="1" ht="24.15" customHeight="1">
      <c r="A239" s="39"/>
      <c r="B239" s="40"/>
      <c r="C239" s="220" t="s">
        <v>387</v>
      </c>
      <c r="D239" s="220" t="s">
        <v>132</v>
      </c>
      <c r="E239" s="221" t="s">
        <v>1067</v>
      </c>
      <c r="F239" s="222" t="s">
        <v>1068</v>
      </c>
      <c r="G239" s="223" t="s">
        <v>315</v>
      </c>
      <c r="H239" s="224">
        <v>8</v>
      </c>
      <c r="I239" s="225"/>
      <c r="J239" s="224">
        <f>ROUND(I239*H239,2)</f>
        <v>0</v>
      </c>
      <c r="K239" s="226"/>
      <c r="L239" s="45"/>
      <c r="M239" s="291" t="s">
        <v>1</v>
      </c>
      <c r="N239" s="292" t="s">
        <v>40</v>
      </c>
      <c r="O239" s="293"/>
      <c r="P239" s="294">
        <f>O239*H239</f>
        <v>0</v>
      </c>
      <c r="Q239" s="294">
        <v>0</v>
      </c>
      <c r="R239" s="294">
        <f>Q239*H239</f>
        <v>0</v>
      </c>
      <c r="S239" s="294">
        <v>0</v>
      </c>
      <c r="T239" s="29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946</v>
      </c>
      <c r="AT239" s="231" t="s">
        <v>132</v>
      </c>
      <c r="AU239" s="231" t="s">
        <v>85</v>
      </c>
      <c r="AY239" s="18" t="s">
        <v>130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83</v>
      </c>
      <c r="BK239" s="232">
        <f>ROUND(I239*H239,2)</f>
        <v>0</v>
      </c>
      <c r="BL239" s="18" t="s">
        <v>946</v>
      </c>
      <c r="BM239" s="231" t="s">
        <v>1069</v>
      </c>
    </row>
    <row r="240" s="2" customFormat="1" ht="6.96" customHeight="1">
      <c r="A240" s="39"/>
      <c r="B240" s="67"/>
      <c r="C240" s="68"/>
      <c r="D240" s="68"/>
      <c r="E240" s="68"/>
      <c r="F240" s="68"/>
      <c r="G240" s="68"/>
      <c r="H240" s="68"/>
      <c r="I240" s="68"/>
      <c r="J240" s="68"/>
      <c r="K240" s="68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TJRu0pS7MKQc6cLmdAnS9r0agjYqncsSWOUeM1FqSFyiEhhsjz4Qd7v4bu8f4fykeNzE371K4Rd5LO3uphcxmQ==" hashValue="jk+i8L0WRVbqDFn11H9jxHHLurLOMd3W190DqnfjUI+ADuLCETAz+x0zBRxmajKK/gtTYFaPC1aQKeyhb6KZNA==" algorithmName="SHA-512" password="CC35"/>
  <autoFilter ref="C124:K23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15</v>
      </c>
      <c r="L6" s="21"/>
    </row>
    <row r="7" s="1" customFormat="1" ht="16.5" customHeight="1">
      <c r="B7" s="21"/>
      <c r="E7" s="142" t="str">
        <f>'Rekapitulace stavby'!K6</f>
        <v>Aš - Horní Paseky - Čistírna odpadních 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17</v>
      </c>
      <c r="E11" s="39"/>
      <c r="F11" s="144" t="s">
        <v>1</v>
      </c>
      <c r="G11" s="39"/>
      <c r="H11" s="39"/>
      <c r="I11" s="141" t="s">
        <v>18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19</v>
      </c>
      <c r="E12" s="39"/>
      <c r="F12" s="144" t="s">
        <v>20</v>
      </c>
      <c r="G12" s="39"/>
      <c r="H12" s="39"/>
      <c r="I12" s="141" t="s">
        <v>21</v>
      </c>
      <c r="J12" s="145" t="str">
        <f>'Rekapitulace stavby'!AN8</f>
        <v>21. 6. 2024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23</v>
      </c>
      <c r="E14" s="39"/>
      <c r="F14" s="39"/>
      <c r="G14" s="39"/>
      <c r="H14" s="39"/>
      <c r="I14" s="141" t="s">
        <v>24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25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24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30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24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ROUND((SUM(BE117:BE125)),  2)</f>
        <v>0</v>
      </c>
      <c r="G33" s="39"/>
      <c r="H33" s="39"/>
      <c r="I33" s="156">
        <v>0.20999999999999999</v>
      </c>
      <c r="J33" s="155">
        <f>ROUND(((SUM(BE117:BE125))*I33),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ROUND((SUM(BF117:BF125)),  2)</f>
        <v>0</v>
      </c>
      <c r="G34" s="39"/>
      <c r="H34" s="39"/>
      <c r="I34" s="156">
        <v>0.12</v>
      </c>
      <c r="J34" s="155">
        <f>ROUND(((SUM(BF117:BF125))*I34),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ROUND((SUM(BG117:BG125)),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ROUND((SUM(BH117:BH125)),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ROUND((SUM(BI117:BI125)),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Aš - Horní Paseky - Čistírna odpadních 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Vedlejší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 xml:space="preserve"> </v>
      </c>
      <c r="G89" s="41"/>
      <c r="H89" s="41"/>
      <c r="I89" s="33" t="s">
        <v>21</v>
      </c>
      <c r="J89" s="80" t="str">
        <f>IF(J12="","",J12)</f>
        <v>21. 6. 2024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23</v>
      </c>
      <c r="D91" s="41"/>
      <c r="E91" s="41"/>
      <c r="F91" s="28" t="str">
        <f>E15</f>
        <v>Město Aš</v>
      </c>
      <c r="G91" s="41"/>
      <c r="H91" s="41"/>
      <c r="I91" s="33" t="s">
        <v>29</v>
      </c>
      <c r="J91" s="37" t="str">
        <f>E21</f>
        <v>KV ENGINEERING s.r.o.Karlovy Vary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Neubauerová Soňa, SK-Projekt Ostrov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1071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115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Aš - Horní Paseky - Čistírna odpadních vod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05 - Vedlejší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19</v>
      </c>
      <c r="D111" s="41"/>
      <c r="E111" s="41"/>
      <c r="F111" s="28" t="str">
        <f>F12</f>
        <v xml:space="preserve"> </v>
      </c>
      <c r="G111" s="41"/>
      <c r="H111" s="41"/>
      <c r="I111" s="33" t="s">
        <v>21</v>
      </c>
      <c r="J111" s="80" t="str">
        <f>IF(J12="","",J12)</f>
        <v>21. 6. 2024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23</v>
      </c>
      <c r="D113" s="41"/>
      <c r="E113" s="41"/>
      <c r="F113" s="28" t="str">
        <f>E15</f>
        <v>Město Aš</v>
      </c>
      <c r="G113" s="41"/>
      <c r="H113" s="41"/>
      <c r="I113" s="33" t="s">
        <v>29</v>
      </c>
      <c r="J113" s="37" t="str">
        <f>E21</f>
        <v>KV ENGINEERING s.r.o.Karlovy Vary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27</v>
      </c>
      <c r="D114" s="41"/>
      <c r="E114" s="41"/>
      <c r="F114" s="28" t="str">
        <f>IF(E18="","",E18)</f>
        <v>Vyplň údaj</v>
      </c>
      <c r="G114" s="41"/>
      <c r="H114" s="41"/>
      <c r="I114" s="33" t="s">
        <v>32</v>
      </c>
      <c r="J114" s="37" t="str">
        <f>E24</f>
        <v>Neubauerová Soňa, SK-Projekt Ostrov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116</v>
      </c>
      <c r="D116" s="195" t="s">
        <v>60</v>
      </c>
      <c r="E116" s="195" t="s">
        <v>56</v>
      </c>
      <c r="F116" s="195" t="s">
        <v>57</v>
      </c>
      <c r="G116" s="195" t="s">
        <v>117</v>
      </c>
      <c r="H116" s="195" t="s">
        <v>118</v>
      </c>
      <c r="I116" s="195" t="s">
        <v>119</v>
      </c>
      <c r="J116" s="196" t="s">
        <v>103</v>
      </c>
      <c r="K116" s="197" t="s">
        <v>120</v>
      </c>
      <c r="L116" s="198"/>
      <c r="M116" s="101" t="s">
        <v>1</v>
      </c>
      <c r="N116" s="102" t="s">
        <v>39</v>
      </c>
      <c r="O116" s="102" t="s">
        <v>121</v>
      </c>
      <c r="P116" s="102" t="s">
        <v>122</v>
      </c>
      <c r="Q116" s="102" t="s">
        <v>123</v>
      </c>
      <c r="R116" s="102" t="s">
        <v>124</v>
      </c>
      <c r="S116" s="102" t="s">
        <v>125</v>
      </c>
      <c r="T116" s="103" t="s">
        <v>126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127</v>
      </c>
      <c r="D117" s="41"/>
      <c r="E117" s="41"/>
      <c r="F117" s="41"/>
      <c r="G117" s="41"/>
      <c r="H117" s="41"/>
      <c r="I117" s="41"/>
      <c r="J117" s="199">
        <f>BK117</f>
        <v>0</v>
      </c>
      <c r="K117" s="41"/>
      <c r="L117" s="45"/>
      <c r="M117" s="104"/>
      <c r="N117" s="200"/>
      <c r="O117" s="105"/>
      <c r="P117" s="201">
        <f>P118</f>
        <v>0</v>
      </c>
      <c r="Q117" s="105"/>
      <c r="R117" s="201">
        <f>R118</f>
        <v>0</v>
      </c>
      <c r="S117" s="105"/>
      <c r="T117" s="202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74</v>
      </c>
      <c r="AU117" s="18" t="s">
        <v>105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74</v>
      </c>
      <c r="E118" s="207" t="s">
        <v>1072</v>
      </c>
      <c r="F118" s="207" t="s">
        <v>1073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SUM(P119:P125)</f>
        <v>0</v>
      </c>
      <c r="Q118" s="212"/>
      <c r="R118" s="213">
        <f>SUM(R119:R125)</f>
        <v>0</v>
      </c>
      <c r="S118" s="212"/>
      <c r="T118" s="214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160</v>
      </c>
      <c r="AT118" s="216" t="s">
        <v>74</v>
      </c>
      <c r="AU118" s="216" t="s">
        <v>75</v>
      </c>
      <c r="AY118" s="215" t="s">
        <v>130</v>
      </c>
      <c r="BK118" s="217">
        <f>SUM(BK119:BK125)</f>
        <v>0</v>
      </c>
    </row>
    <row r="119" s="2" customFormat="1" ht="24.15" customHeight="1">
      <c r="A119" s="39"/>
      <c r="B119" s="40"/>
      <c r="C119" s="220" t="s">
        <v>83</v>
      </c>
      <c r="D119" s="220" t="s">
        <v>132</v>
      </c>
      <c r="E119" s="221" t="s">
        <v>1074</v>
      </c>
      <c r="F119" s="222" t="s">
        <v>1075</v>
      </c>
      <c r="G119" s="223" t="s">
        <v>280</v>
      </c>
      <c r="H119" s="224">
        <v>1</v>
      </c>
      <c r="I119" s="225"/>
      <c r="J119" s="224">
        <f>ROUND(I119*H119,2)</f>
        <v>0</v>
      </c>
      <c r="K119" s="226"/>
      <c r="L119" s="45"/>
      <c r="M119" s="227" t="s">
        <v>1</v>
      </c>
      <c r="N119" s="228" t="s">
        <v>40</v>
      </c>
      <c r="O119" s="92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1" t="s">
        <v>1076</v>
      </c>
      <c r="AT119" s="231" t="s">
        <v>132</v>
      </c>
      <c r="AU119" s="231" t="s">
        <v>83</v>
      </c>
      <c r="AY119" s="18" t="s">
        <v>130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83</v>
      </c>
      <c r="BK119" s="232">
        <f>ROUND(I119*H119,2)</f>
        <v>0</v>
      </c>
      <c r="BL119" s="18" t="s">
        <v>1076</v>
      </c>
      <c r="BM119" s="231" t="s">
        <v>1077</v>
      </c>
    </row>
    <row r="120" s="2" customFormat="1" ht="21.75" customHeight="1">
      <c r="A120" s="39"/>
      <c r="B120" s="40"/>
      <c r="C120" s="220" t="s">
        <v>85</v>
      </c>
      <c r="D120" s="220" t="s">
        <v>132</v>
      </c>
      <c r="E120" s="221" t="s">
        <v>1078</v>
      </c>
      <c r="F120" s="222" t="s">
        <v>1079</v>
      </c>
      <c r="G120" s="223" t="s">
        <v>280</v>
      </c>
      <c r="H120" s="224">
        <v>1</v>
      </c>
      <c r="I120" s="225"/>
      <c r="J120" s="224">
        <f>ROUND(I120*H120,2)</f>
        <v>0</v>
      </c>
      <c r="K120" s="226"/>
      <c r="L120" s="45"/>
      <c r="M120" s="227" t="s">
        <v>1</v>
      </c>
      <c r="N120" s="228" t="s">
        <v>40</v>
      </c>
      <c r="O120" s="92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1" t="s">
        <v>1076</v>
      </c>
      <c r="AT120" s="231" t="s">
        <v>132</v>
      </c>
      <c r="AU120" s="231" t="s">
        <v>83</v>
      </c>
      <c r="AY120" s="18" t="s">
        <v>130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83</v>
      </c>
      <c r="BK120" s="232">
        <f>ROUND(I120*H120,2)</f>
        <v>0</v>
      </c>
      <c r="BL120" s="18" t="s">
        <v>1076</v>
      </c>
      <c r="BM120" s="231" t="s">
        <v>1080</v>
      </c>
    </row>
    <row r="121" s="2" customFormat="1" ht="16.5" customHeight="1">
      <c r="A121" s="39"/>
      <c r="B121" s="40"/>
      <c r="C121" s="220" t="s">
        <v>150</v>
      </c>
      <c r="D121" s="220" t="s">
        <v>132</v>
      </c>
      <c r="E121" s="221" t="s">
        <v>1081</v>
      </c>
      <c r="F121" s="222" t="s">
        <v>1082</v>
      </c>
      <c r="G121" s="223" t="s">
        <v>280</v>
      </c>
      <c r="H121" s="224">
        <v>1</v>
      </c>
      <c r="I121" s="225"/>
      <c r="J121" s="224">
        <f>ROUND(I121*H121,2)</f>
        <v>0</v>
      </c>
      <c r="K121" s="226"/>
      <c r="L121" s="45"/>
      <c r="M121" s="227" t="s">
        <v>1</v>
      </c>
      <c r="N121" s="228" t="s">
        <v>40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1076</v>
      </c>
      <c r="AT121" s="231" t="s">
        <v>132</v>
      </c>
      <c r="AU121" s="231" t="s">
        <v>83</v>
      </c>
      <c r="AY121" s="18" t="s">
        <v>130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83</v>
      </c>
      <c r="BK121" s="232">
        <f>ROUND(I121*H121,2)</f>
        <v>0</v>
      </c>
      <c r="BL121" s="18" t="s">
        <v>1076</v>
      </c>
      <c r="BM121" s="231" t="s">
        <v>1083</v>
      </c>
    </row>
    <row r="122" s="2" customFormat="1" ht="16.5" customHeight="1">
      <c r="A122" s="39"/>
      <c r="B122" s="40"/>
      <c r="C122" s="220" t="s">
        <v>136</v>
      </c>
      <c r="D122" s="220" t="s">
        <v>132</v>
      </c>
      <c r="E122" s="221" t="s">
        <v>1084</v>
      </c>
      <c r="F122" s="222" t="s">
        <v>1085</v>
      </c>
      <c r="G122" s="223" t="s">
        <v>280</v>
      </c>
      <c r="H122" s="224">
        <v>1</v>
      </c>
      <c r="I122" s="225"/>
      <c r="J122" s="224">
        <f>ROUND(I122*H122,2)</f>
        <v>0</v>
      </c>
      <c r="K122" s="226"/>
      <c r="L122" s="45"/>
      <c r="M122" s="227" t="s">
        <v>1</v>
      </c>
      <c r="N122" s="228" t="s">
        <v>40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1076</v>
      </c>
      <c r="AT122" s="231" t="s">
        <v>132</v>
      </c>
      <c r="AU122" s="231" t="s">
        <v>83</v>
      </c>
      <c r="AY122" s="18" t="s">
        <v>130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83</v>
      </c>
      <c r="BK122" s="232">
        <f>ROUND(I122*H122,2)</f>
        <v>0</v>
      </c>
      <c r="BL122" s="18" t="s">
        <v>1076</v>
      </c>
      <c r="BM122" s="231" t="s">
        <v>1086</v>
      </c>
    </row>
    <row r="123" s="2" customFormat="1" ht="37.8" customHeight="1">
      <c r="A123" s="39"/>
      <c r="B123" s="40"/>
      <c r="C123" s="220" t="s">
        <v>160</v>
      </c>
      <c r="D123" s="220" t="s">
        <v>132</v>
      </c>
      <c r="E123" s="221" t="s">
        <v>1087</v>
      </c>
      <c r="F123" s="222" t="s">
        <v>1088</v>
      </c>
      <c r="G123" s="223" t="s">
        <v>280</v>
      </c>
      <c r="H123" s="224">
        <v>1</v>
      </c>
      <c r="I123" s="225"/>
      <c r="J123" s="224">
        <f>ROUND(I123*H123,2)</f>
        <v>0</v>
      </c>
      <c r="K123" s="226"/>
      <c r="L123" s="45"/>
      <c r="M123" s="227" t="s">
        <v>1</v>
      </c>
      <c r="N123" s="228" t="s">
        <v>40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1076</v>
      </c>
      <c r="AT123" s="231" t="s">
        <v>132</v>
      </c>
      <c r="AU123" s="231" t="s">
        <v>83</v>
      </c>
      <c r="AY123" s="18" t="s">
        <v>130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83</v>
      </c>
      <c r="BK123" s="232">
        <f>ROUND(I123*H123,2)</f>
        <v>0</v>
      </c>
      <c r="BL123" s="18" t="s">
        <v>1076</v>
      </c>
      <c r="BM123" s="231" t="s">
        <v>1089</v>
      </c>
    </row>
    <row r="124" s="2" customFormat="1" ht="16.5" customHeight="1">
      <c r="A124" s="39"/>
      <c r="B124" s="40"/>
      <c r="C124" s="220" t="s">
        <v>172</v>
      </c>
      <c r="D124" s="220" t="s">
        <v>132</v>
      </c>
      <c r="E124" s="221" t="s">
        <v>1090</v>
      </c>
      <c r="F124" s="222" t="s">
        <v>1091</v>
      </c>
      <c r="G124" s="223" t="s">
        <v>280</v>
      </c>
      <c r="H124" s="224">
        <v>1</v>
      </c>
      <c r="I124" s="225"/>
      <c r="J124" s="224">
        <f>ROUND(I124*H124,2)</f>
        <v>0</v>
      </c>
      <c r="K124" s="226"/>
      <c r="L124" s="45"/>
      <c r="M124" s="227" t="s">
        <v>1</v>
      </c>
      <c r="N124" s="228" t="s">
        <v>40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1076</v>
      </c>
      <c r="AT124" s="231" t="s">
        <v>132</v>
      </c>
      <c r="AU124" s="231" t="s">
        <v>83</v>
      </c>
      <c r="AY124" s="18" t="s">
        <v>130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83</v>
      </c>
      <c r="BK124" s="232">
        <f>ROUND(I124*H124,2)</f>
        <v>0</v>
      </c>
      <c r="BL124" s="18" t="s">
        <v>1076</v>
      </c>
      <c r="BM124" s="231" t="s">
        <v>1092</v>
      </c>
    </row>
    <row r="125" s="2" customFormat="1">
      <c r="A125" s="39"/>
      <c r="B125" s="40"/>
      <c r="C125" s="41"/>
      <c r="D125" s="233" t="s">
        <v>138</v>
      </c>
      <c r="E125" s="41"/>
      <c r="F125" s="234" t="s">
        <v>193</v>
      </c>
      <c r="G125" s="41"/>
      <c r="H125" s="41"/>
      <c r="I125" s="235"/>
      <c r="J125" s="41"/>
      <c r="K125" s="41"/>
      <c r="L125" s="45"/>
      <c r="M125" s="296"/>
      <c r="N125" s="297"/>
      <c r="O125" s="293"/>
      <c r="P125" s="293"/>
      <c r="Q125" s="293"/>
      <c r="R125" s="293"/>
      <c r="S125" s="293"/>
      <c r="T125" s="298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83</v>
      </c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XYvqCre6q3TqWFoh1CFpz5MZG0NSkacFSDO00lp6fRT0ElutBX9tgPWBygXuXNPSpuRonKRv5HjuHCRQCpII4w==" hashValue="q47otpZgxKnXlThaMSxpNoxtF7qPiKPz7N8IhfRRiuhy9J08iILaj7QvQyTbqn3GpXhrKGI3IAMAlCnD4S7xBw==" algorithmName="SHA-512" password="CC35"/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DESKTOP-MOIN2NS\SN</dc:creator>
  <cp:lastModifiedBy>DESKTOP-MOIN2NS\SN</cp:lastModifiedBy>
  <dcterms:created xsi:type="dcterms:W3CDTF">2025-09-22T12:15:14Z</dcterms:created>
  <dcterms:modified xsi:type="dcterms:W3CDTF">2025-09-22T12:15:17Z</dcterms:modified>
</cp:coreProperties>
</file>